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X:\03 Zakázky 2024\63524050-63524051 ...KB a kompresoroven - VD\01_ZD 63524050\Díl 2 635xxxxx RD včetně příloh\"/>
    </mc:Choice>
  </mc:AlternateContent>
  <xr:revisionPtr revIDLastSave="0" documentId="13_ncr:1_{396B2847-3662-4038-AD5F-24295B1F0F47}" xr6:coauthVersionLast="36" xr6:coauthVersionMax="36" xr10:uidLastSave="{00000000-0000-0000-0000-000000000000}"/>
  <bookViews>
    <workbookView xWindow="0" yWindow="0" windowWidth="14380" windowHeight="4090" xr2:uid="{00000000-000D-0000-FFFF-FFFF00000000}"/>
  </bookViews>
  <sheets>
    <sheet name="Rekapitulace zakázky" sheetId="1" r:id="rId1"/>
    <sheet name="PS01 - Údržba kolejových ..." sheetId="2" r:id="rId2"/>
    <sheet name="PS02-01 - Sborník ÚOŽI" sheetId="3" r:id="rId3"/>
    <sheet name="PS02-02 - ÚRS" sheetId="4" r:id="rId4"/>
    <sheet name="PS03-01 - Sborník ÚOŽI" sheetId="5" r:id="rId5"/>
    <sheet name="PS03-02 - ÚRS" sheetId="6" r:id="rId6"/>
    <sheet name="VON - -" sheetId="7" r:id="rId7"/>
    <sheet name="Pokyny pro vyplnění" sheetId="8" r:id="rId8"/>
  </sheets>
  <definedNames>
    <definedName name="_xlnm._FilterDatabase" localSheetId="1" hidden="1">'PS01 - Údržba kolejových ...'!$C$79:$K$82</definedName>
    <definedName name="_xlnm._FilterDatabase" localSheetId="2" hidden="1">'PS02-01 - Sborník ÚOŽI'!$C$85:$K$198</definedName>
    <definedName name="_xlnm._FilterDatabase" localSheetId="3" hidden="1">'PS02-02 - ÚRS'!$C$85:$K$89</definedName>
    <definedName name="_xlnm._FilterDatabase" localSheetId="4" hidden="1">'PS03-01 - Sborník ÚOŽI'!$C$85:$K$126</definedName>
    <definedName name="_xlnm._FilterDatabase" localSheetId="5" hidden="1">'PS03-02 - ÚRS'!$C$85:$K$89</definedName>
    <definedName name="_xlnm._FilterDatabase" localSheetId="6" hidden="1">'VON - -'!$C$80:$K$84</definedName>
    <definedName name="_xlnm.Print_Titles" localSheetId="1">'PS01 - Údržba kolejových ...'!$79:$79</definedName>
    <definedName name="_xlnm.Print_Titles" localSheetId="2">'PS02-01 - Sborník ÚOŽI'!$85:$85</definedName>
    <definedName name="_xlnm.Print_Titles" localSheetId="3">'PS02-02 - ÚRS'!$85:$85</definedName>
    <definedName name="_xlnm.Print_Titles" localSheetId="4">'PS03-01 - Sborník ÚOŽI'!$85:$85</definedName>
    <definedName name="_xlnm.Print_Titles" localSheetId="5">'PS03-02 - ÚRS'!$85:$85</definedName>
    <definedName name="_xlnm.Print_Titles" localSheetId="0">'Rekapitulace zakázky'!$52:$52</definedName>
    <definedName name="_xlnm.Print_Titles" localSheetId="6">'VON - -'!$80:$80</definedName>
    <definedName name="_xlnm.Print_Area" localSheetId="1">'PS01 - Údržba kolejových ...'!$C$4:$J$39,'PS01 - Údržba kolejových ...'!$C$45:$J$61,'PS01 - Údržba kolejových ...'!$C$67:$K$82</definedName>
    <definedName name="_xlnm.Print_Area" localSheetId="2">'PS02-01 - Sborník ÚOŽI'!$C$4:$J$41,'PS02-01 - Sborník ÚOŽI'!$C$47:$J$65,'PS02-01 - Sborník ÚOŽI'!$C$71:$K$198</definedName>
    <definedName name="_xlnm.Print_Area" localSheetId="3">'PS02-02 - ÚRS'!$C$4:$J$41,'PS02-02 - ÚRS'!$C$47:$J$65,'PS02-02 - ÚRS'!$C$71:$K$89</definedName>
    <definedName name="_xlnm.Print_Area" localSheetId="4">'PS03-01 - Sborník ÚOŽI'!$C$4:$J$41,'PS03-01 - Sborník ÚOŽI'!$C$47:$J$65,'PS03-01 - Sborník ÚOŽI'!$C$71:$K$126</definedName>
    <definedName name="_xlnm.Print_Area" localSheetId="5">'PS03-02 - ÚRS'!$C$4:$J$41,'PS03-02 - ÚRS'!$C$47:$J$65,'PS03-02 - ÚRS'!$C$71:$K$89</definedName>
    <definedName name="_xlnm.Print_Area" localSheetId="0">'Rekapitulace zakázky'!$D$4:$AO$36,'Rekapitulace zakázky'!$C$42:$AQ$63</definedName>
    <definedName name="_xlnm.Print_Area" localSheetId="6">'VON - -'!$C$4:$J$39,'VON - -'!$C$45:$J$62,'VON - -'!$C$68:$K$84</definedName>
  </definedNames>
  <calcPr calcId="191029"/>
</workbook>
</file>

<file path=xl/calcChain.xml><?xml version="1.0" encoding="utf-8"?>
<calcChain xmlns="http://schemas.openxmlformats.org/spreadsheetml/2006/main">
  <c r="J37" i="7" l="1"/>
  <c r="J36" i="7"/>
  <c r="AY62" i="1" s="1"/>
  <c r="J35" i="7"/>
  <c r="AX62" i="1" s="1"/>
  <c r="BI84" i="7"/>
  <c r="BH84" i="7"/>
  <c r="BG84" i="7"/>
  <c r="BF84" i="7"/>
  <c r="T84" i="7"/>
  <c r="T83" i="7" s="1"/>
  <c r="T82" i="7" s="1"/>
  <c r="T81" i="7" s="1"/>
  <c r="R84" i="7"/>
  <c r="R83" i="7" s="1"/>
  <c r="R82" i="7" s="1"/>
  <c r="R81" i="7" s="1"/>
  <c r="P84" i="7"/>
  <c r="P83" i="7" s="1"/>
  <c r="P82" i="7" s="1"/>
  <c r="P81" i="7" s="1"/>
  <c r="AU62" i="1" s="1"/>
  <c r="J78" i="7"/>
  <c r="J77" i="7"/>
  <c r="F77" i="7"/>
  <c r="F75" i="7"/>
  <c r="E73" i="7"/>
  <c r="J55" i="7"/>
  <c r="J54" i="7"/>
  <c r="F54" i="7"/>
  <c r="F52" i="7"/>
  <c r="E50" i="7"/>
  <c r="J18" i="7"/>
  <c r="E18" i="7"/>
  <c r="F78" i="7" s="1"/>
  <c r="J17" i="7"/>
  <c r="J12" i="7"/>
  <c r="J52" i="7" s="1"/>
  <c r="E7" i="7"/>
  <c r="E48" i="7" s="1"/>
  <c r="T87" i="6"/>
  <c r="T86" i="6" s="1"/>
  <c r="J39" i="6"/>
  <c r="J38" i="6"/>
  <c r="AY61" i="1" s="1"/>
  <c r="J37" i="6"/>
  <c r="AX61" i="1" s="1"/>
  <c r="BI88" i="6"/>
  <c r="BH88" i="6"/>
  <c r="BG88" i="6"/>
  <c r="BF88" i="6"/>
  <c r="T88" i="6"/>
  <c r="R88" i="6"/>
  <c r="R87" i="6" s="1"/>
  <c r="R86" i="6" s="1"/>
  <c r="P88" i="6"/>
  <c r="P87" i="6"/>
  <c r="P86" i="6" s="1"/>
  <c r="AU61" i="1" s="1"/>
  <c r="J83" i="6"/>
  <c r="J82" i="6"/>
  <c r="F82" i="6"/>
  <c r="F80" i="6"/>
  <c r="E78" i="6"/>
  <c r="J59" i="6"/>
  <c r="J58" i="6"/>
  <c r="F58" i="6"/>
  <c r="F56" i="6"/>
  <c r="E54" i="6"/>
  <c r="J20" i="6"/>
  <c r="E20" i="6"/>
  <c r="F83" i="6"/>
  <c r="J19" i="6"/>
  <c r="J14" i="6"/>
  <c r="J80" i="6" s="1"/>
  <c r="E7" i="6"/>
  <c r="E50" i="6"/>
  <c r="J39" i="5"/>
  <c r="J38" i="5"/>
  <c r="AY60" i="1" s="1"/>
  <c r="J37" i="5"/>
  <c r="AX60" i="1" s="1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J83" i="5"/>
  <c r="J82" i="5"/>
  <c r="F82" i="5"/>
  <c r="F80" i="5"/>
  <c r="E78" i="5"/>
  <c r="J59" i="5"/>
  <c r="J58" i="5"/>
  <c r="F58" i="5"/>
  <c r="F56" i="5"/>
  <c r="E54" i="5"/>
  <c r="J20" i="5"/>
  <c r="E20" i="5"/>
  <c r="F83" i="5" s="1"/>
  <c r="J19" i="5"/>
  <c r="J14" i="5"/>
  <c r="J80" i="5" s="1"/>
  <c r="E7" i="5"/>
  <c r="E74" i="5" s="1"/>
  <c r="R87" i="4"/>
  <c r="R86" i="4" s="1"/>
  <c r="P87" i="4"/>
  <c r="P86" i="4" s="1"/>
  <c r="AU58" i="1" s="1"/>
  <c r="J39" i="4"/>
  <c r="J38" i="4"/>
  <c r="AY58" i="1"/>
  <c r="J37" i="4"/>
  <c r="AX58" i="1" s="1"/>
  <c r="BI88" i="4"/>
  <c r="BH88" i="4"/>
  <c r="BG88" i="4"/>
  <c r="BF88" i="4"/>
  <c r="T88" i="4"/>
  <c r="T87" i="4" s="1"/>
  <c r="T86" i="4" s="1"/>
  <c r="R88" i="4"/>
  <c r="P88" i="4"/>
  <c r="J83" i="4"/>
  <c r="J82" i="4"/>
  <c r="F82" i="4"/>
  <c r="F80" i="4"/>
  <c r="E78" i="4"/>
  <c r="J59" i="4"/>
  <c r="J58" i="4"/>
  <c r="F58" i="4"/>
  <c r="F56" i="4"/>
  <c r="E54" i="4"/>
  <c r="J20" i="4"/>
  <c r="E20" i="4"/>
  <c r="F59" i="4"/>
  <c r="J19" i="4"/>
  <c r="J14" i="4"/>
  <c r="J56" i="4" s="1"/>
  <c r="E7" i="4"/>
  <c r="E50" i="4"/>
  <c r="J39" i="3"/>
  <c r="J38" i="3"/>
  <c r="AY57" i="1" s="1"/>
  <c r="J37" i="3"/>
  <c r="AX57" i="1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J83" i="3"/>
  <c r="J82" i="3"/>
  <c r="F82" i="3"/>
  <c r="F80" i="3"/>
  <c r="E78" i="3"/>
  <c r="J59" i="3"/>
  <c r="J58" i="3"/>
  <c r="F58" i="3"/>
  <c r="F56" i="3"/>
  <c r="E54" i="3"/>
  <c r="J20" i="3"/>
  <c r="E20" i="3"/>
  <c r="F83" i="3" s="1"/>
  <c r="J19" i="3"/>
  <c r="J14" i="3"/>
  <c r="J56" i="3" s="1"/>
  <c r="E7" i="3"/>
  <c r="E74" i="3"/>
  <c r="J37" i="2"/>
  <c r="J36" i="2"/>
  <c r="AY55" i="1" s="1"/>
  <c r="J35" i="2"/>
  <c r="AX55" i="1" s="1"/>
  <c r="BI82" i="2"/>
  <c r="BH82" i="2"/>
  <c r="BG82" i="2"/>
  <c r="BF82" i="2"/>
  <c r="T82" i="2"/>
  <c r="T81" i="2"/>
  <c r="T80" i="2"/>
  <c r="R82" i="2"/>
  <c r="R81" i="2" s="1"/>
  <c r="R80" i="2" s="1"/>
  <c r="P82" i="2"/>
  <c r="P81" i="2" s="1"/>
  <c r="P80" i="2" s="1"/>
  <c r="AU55" i="1" s="1"/>
  <c r="J77" i="2"/>
  <c r="J76" i="2"/>
  <c r="F76" i="2"/>
  <c r="F74" i="2"/>
  <c r="E72" i="2"/>
  <c r="J55" i="2"/>
  <c r="J54" i="2"/>
  <c r="F54" i="2"/>
  <c r="F52" i="2"/>
  <c r="E50" i="2"/>
  <c r="J18" i="2"/>
  <c r="E18" i="2"/>
  <c r="F55" i="2" s="1"/>
  <c r="J17" i="2"/>
  <c r="J12" i="2"/>
  <c r="J74" i="2" s="1"/>
  <c r="E7" i="2"/>
  <c r="E70" i="2" s="1"/>
  <c r="L50" i="1"/>
  <c r="AM50" i="1"/>
  <c r="AM49" i="1"/>
  <c r="L49" i="1"/>
  <c r="AM47" i="1"/>
  <c r="L47" i="1"/>
  <c r="L45" i="1"/>
  <c r="L44" i="1"/>
  <c r="BK110" i="5"/>
  <c r="BK91" i="5"/>
  <c r="J118" i="5"/>
  <c r="BK97" i="5"/>
  <c r="BK104" i="5"/>
  <c r="BK109" i="5"/>
  <c r="BK95" i="5"/>
  <c r="F38" i="6"/>
  <c r="BC61" i="1"/>
  <c r="J108" i="5"/>
  <c r="BK88" i="6"/>
  <c r="F37" i="7"/>
  <c r="J34" i="2"/>
  <c r="BK124" i="3"/>
  <c r="J160" i="3"/>
  <c r="BK120" i="3"/>
  <c r="J166" i="3"/>
  <c r="BK153" i="3"/>
  <c r="J132" i="3"/>
  <c r="J110" i="3"/>
  <c r="BK94" i="3"/>
  <c r="J188" i="3"/>
  <c r="BK127" i="3"/>
  <c r="J111" i="3"/>
  <c r="J180" i="3"/>
  <c r="BK175" i="3"/>
  <c r="BK109" i="3"/>
  <c r="J184" i="3"/>
  <c r="BK160" i="3"/>
  <c r="J144" i="3"/>
  <c r="J103" i="3"/>
  <c r="BK91" i="3"/>
  <c r="BK142" i="3"/>
  <c r="J126" i="3"/>
  <c r="BK118" i="3"/>
  <c r="BK108" i="3"/>
  <c r="BK196" i="3"/>
  <c r="J191" i="3"/>
  <c r="BK177" i="3"/>
  <c r="BK168" i="3"/>
  <c r="J120" i="3"/>
  <c r="BK107" i="3"/>
  <c r="BK105" i="3"/>
  <c r="J98" i="3"/>
  <c r="J173" i="3"/>
  <c r="J146" i="3"/>
  <c r="BK130" i="3"/>
  <c r="J94" i="3"/>
  <c r="J181" i="3"/>
  <c r="J177" i="3"/>
  <c r="BK112" i="3"/>
  <c r="BK190" i="3"/>
  <c r="J183" i="3"/>
  <c r="BK181" i="3"/>
  <c r="BK170" i="3"/>
  <c r="BK166" i="3"/>
  <c r="BK155" i="3"/>
  <c r="J151" i="3"/>
  <c r="J135" i="3"/>
  <c r="J128" i="3"/>
  <c r="BK121" i="3"/>
  <c r="BK116" i="3"/>
  <c r="BK159" i="3"/>
  <c r="BK157" i="3"/>
  <c r="BK113" i="3"/>
  <c r="J101" i="3"/>
  <c r="J176" i="3"/>
  <c r="J150" i="3"/>
  <c r="J143" i="3"/>
  <c r="BK93" i="3"/>
  <c r="BK144" i="3"/>
  <c r="J169" i="3"/>
  <c r="J157" i="3"/>
  <c r="BK143" i="3"/>
  <c r="BK135" i="3"/>
  <c r="J127" i="3"/>
  <c r="J118" i="3"/>
  <c r="J104" i="3"/>
  <c r="J90" i="3"/>
  <c r="BK88" i="4"/>
  <c r="F37" i="4"/>
  <c r="BB58" i="1"/>
  <c r="J124" i="5"/>
  <c r="J105" i="5"/>
  <c r="J89" i="5"/>
  <c r="J125" i="5"/>
  <c r="BK114" i="5"/>
  <c r="BK106" i="5"/>
  <c r="BK98" i="5"/>
  <c r="BK90" i="5"/>
  <c r="BK100" i="5"/>
  <c r="BK88" i="5"/>
  <c r="J97" i="5"/>
  <c r="J120" i="5"/>
  <c r="J100" i="5"/>
  <c r="BK116" i="5"/>
  <c r="J121" i="5"/>
  <c r="J101" i="5"/>
  <c r="F36" i="6"/>
  <c r="BA61" i="1" s="1"/>
  <c r="F37" i="2"/>
  <c r="J99" i="3"/>
  <c r="J198" i="3"/>
  <c r="BK158" i="3"/>
  <c r="BK131" i="3"/>
  <c r="BK99" i="3"/>
  <c r="BK163" i="3"/>
  <c r="BK152" i="3"/>
  <c r="J131" i="3"/>
  <c r="J105" i="3"/>
  <c r="BK193" i="3"/>
  <c r="J149" i="3"/>
  <c r="BK146" i="3"/>
  <c r="J117" i="3"/>
  <c r="BK110" i="3"/>
  <c r="BK179" i="3"/>
  <c r="J116" i="3"/>
  <c r="BK192" i="3"/>
  <c r="J162" i="3"/>
  <c r="BK151" i="3"/>
  <c r="J139" i="3"/>
  <c r="J100" i="3"/>
  <c r="BK140" i="3"/>
  <c r="BK136" i="3"/>
  <c r="J125" i="3"/>
  <c r="BK115" i="3"/>
  <c r="J91" i="3"/>
  <c r="J195" i="3"/>
  <c r="BK184" i="3"/>
  <c r="J174" i="3"/>
  <c r="BK148" i="3"/>
  <c r="BK125" i="3"/>
  <c r="BK106" i="3"/>
  <c r="BK103" i="3"/>
  <c r="BK97" i="3"/>
  <c r="BK161" i="3"/>
  <c r="BK133" i="3"/>
  <c r="J113" i="3"/>
  <c r="J187" i="3"/>
  <c r="BK180" i="3"/>
  <c r="J141" i="3"/>
  <c r="J102" i="3"/>
  <c r="BK185" i="3"/>
  <c r="J182" i="3"/>
  <c r="BK173" i="3"/>
  <c r="J168" i="3"/>
  <c r="J163" i="3"/>
  <c r="BK154" i="3"/>
  <c r="J138" i="3"/>
  <c r="J129" i="3"/>
  <c r="J119" i="3"/>
  <c r="J114" i="3"/>
  <c r="J158" i="3"/>
  <c r="BK122" i="3"/>
  <c r="J106" i="3"/>
  <c r="J97" i="3"/>
  <c r="BK164" i="3"/>
  <c r="J145" i="3"/>
  <c r="BK138" i="3"/>
  <c r="BK165" i="3"/>
  <c r="J134" i="3"/>
  <c r="J165" i="3"/>
  <c r="J154" i="3"/>
  <c r="J140" i="3"/>
  <c r="BK129" i="3"/>
  <c r="BK126" i="3"/>
  <c r="J108" i="3"/>
  <c r="J95" i="3"/>
  <c r="J88" i="4"/>
  <c r="F39" i="4"/>
  <c r="BD58" i="1"/>
  <c r="J36" i="4"/>
  <c r="AW58" i="1"/>
  <c r="J99" i="5"/>
  <c r="J117" i="5"/>
  <c r="J115" i="5"/>
  <c r="J123" i="5"/>
  <c r="J94" i="5"/>
  <c r="BK89" i="5"/>
  <c r="BK119" i="5"/>
  <c r="BK92" i="5"/>
  <c r="J102" i="5"/>
  <c r="J95" i="5"/>
  <c r="J116" i="5"/>
  <c r="J110" i="5"/>
  <c r="BK96" i="5"/>
  <c r="BK102" i="5"/>
  <c r="J103" i="5"/>
  <c r="J88" i="6"/>
  <c r="F35" i="7"/>
  <c r="F34" i="2"/>
  <c r="BK156" i="3"/>
  <c r="BK195" i="3"/>
  <c r="F35" i="2"/>
  <c r="BK169" i="3"/>
  <c r="J193" i="3"/>
  <c r="J106" i="5"/>
  <c r="BK105" i="5"/>
  <c r="BK120" i="5"/>
  <c r="J96" i="5"/>
  <c r="J122" i="5"/>
  <c r="BK108" i="5"/>
  <c r="J84" i="7"/>
  <c r="AS56" i="1"/>
  <c r="BK189" i="3"/>
  <c r="J185" i="3"/>
  <c r="BK132" i="3"/>
  <c r="BK186" i="3"/>
  <c r="BK162" i="3"/>
  <c r="J136" i="3"/>
  <c r="J107" i="3"/>
  <c r="BK90" i="3"/>
  <c r="BK171" i="3"/>
  <c r="J130" i="3"/>
  <c r="BK188" i="3"/>
  <c r="BK134" i="3"/>
  <c r="BK178" i="3"/>
  <c r="BK141" i="3"/>
  <c r="BK145" i="3"/>
  <c r="BK128" i="3"/>
  <c r="BK114" i="3"/>
  <c r="BK194" i="3"/>
  <c r="J172" i="3"/>
  <c r="J112" i="3"/>
  <c r="J96" i="3"/>
  <c r="J142" i="3"/>
  <c r="J89" i="3"/>
  <c r="J167" i="3"/>
  <c r="BK187" i="3"/>
  <c r="J178" i="3"/>
  <c r="J161" i="3"/>
  <c r="J147" i="3"/>
  <c r="BK123" i="3"/>
  <c r="BK96" i="3"/>
  <c r="J153" i="3"/>
  <c r="BK100" i="3"/>
  <c r="BK147" i="3"/>
  <c r="J159" i="3"/>
  <c r="BK167" i="3"/>
  <c r="J133" i="3"/>
  <c r="J121" i="3"/>
  <c r="F36" i="4"/>
  <c r="BK125" i="5"/>
  <c r="J111" i="5"/>
  <c r="J92" i="5"/>
  <c r="J93" i="5"/>
  <c r="J109" i="5"/>
  <c r="J119" i="5"/>
  <c r="BK121" i="5"/>
  <c r="BK107" i="5"/>
  <c r="BK84" i="7"/>
  <c r="AS59" i="1"/>
  <c r="BK198" i="3"/>
  <c r="BK174" i="3"/>
  <c r="BK139" i="3"/>
  <c r="BK102" i="3"/>
  <c r="J171" i="3"/>
  <c r="J156" i="3"/>
  <c r="BK149" i="3"/>
  <c r="BK111" i="3"/>
  <c r="BK98" i="3"/>
  <c r="J192" i="3"/>
  <c r="J148" i="3"/>
  <c r="J115" i="3"/>
  <c r="BK176" i="3"/>
  <c r="BK104" i="3"/>
  <c r="J109" i="3"/>
  <c r="BK137" i="3"/>
  <c r="J124" i="3"/>
  <c r="BK197" i="3"/>
  <c r="BK183" i="3"/>
  <c r="BK119" i="3"/>
  <c r="BK101" i="3"/>
  <c r="BK150" i="3"/>
  <c r="J88" i="3"/>
  <c r="J155" i="3"/>
  <c r="BK182" i="3"/>
  <c r="J164" i="3"/>
  <c r="J137" i="3"/>
  <c r="J122" i="3"/>
  <c r="BK92" i="3"/>
  <c r="BK117" i="3"/>
  <c r="J92" i="3"/>
  <c r="BK95" i="3"/>
  <c r="J179" i="3"/>
  <c r="J152" i="3"/>
  <c r="J123" i="3"/>
  <c r="J93" i="3"/>
  <c r="F38" i="4"/>
  <c r="BC58" i="1"/>
  <c r="BK122" i="5"/>
  <c r="BK99" i="5"/>
  <c r="BK123" i="5"/>
  <c r="BK126" i="5"/>
  <c r="J113" i="5"/>
  <c r="BK112" i="5"/>
  <c r="J104" i="5"/>
  <c r="F36" i="7"/>
  <c r="BK82" i="2"/>
  <c r="BK89" i="3"/>
  <c r="J186" i="3"/>
  <c r="BK113" i="5"/>
  <c r="BK118" i="5"/>
  <c r="J126" i="5"/>
  <c r="BK115" i="5"/>
  <c r="J107" i="5"/>
  <c r="BK101" i="5"/>
  <c r="BK117" i="5"/>
  <c r="BK94" i="5"/>
  <c r="F39" i="6"/>
  <c r="BD61" i="1" s="1"/>
  <c r="J189" i="3"/>
  <c r="J194" i="3"/>
  <c r="J98" i="5"/>
  <c r="J90" i="5"/>
  <c r="J34" i="7"/>
  <c r="BK191" i="3"/>
  <c r="J175" i="3"/>
  <c r="BK88" i="3"/>
  <c r="J190" i="3"/>
  <c r="BK103" i="5"/>
  <c r="J114" i="5"/>
  <c r="J91" i="5"/>
  <c r="J88" i="5"/>
  <c r="J170" i="3"/>
  <c r="J196" i="3"/>
  <c r="J82" i="2"/>
  <c r="BK172" i="3"/>
  <c r="J197" i="3"/>
  <c r="BK124" i="5"/>
  <c r="J112" i="5"/>
  <c r="F37" i="6"/>
  <c r="BB61" i="1"/>
  <c r="BK111" i="5"/>
  <c r="BK93" i="5"/>
  <c r="F34" i="7"/>
  <c r="F36" i="2"/>
  <c r="T87" i="3" l="1"/>
  <c r="T86" i="3" s="1"/>
  <c r="BK87" i="3"/>
  <c r="J87" i="3" s="1"/>
  <c r="J64" i="3" s="1"/>
  <c r="BK87" i="5"/>
  <c r="J87" i="5" s="1"/>
  <c r="J64" i="5" s="1"/>
  <c r="R87" i="5"/>
  <c r="R86" i="5"/>
  <c r="P87" i="3"/>
  <c r="P86" i="3" s="1"/>
  <c r="AU57" i="1" s="1"/>
  <c r="AU56" i="1" s="1"/>
  <c r="T87" i="5"/>
  <c r="T86" i="5"/>
  <c r="R87" i="3"/>
  <c r="R86" i="3"/>
  <c r="P87" i="5"/>
  <c r="P86" i="5" s="1"/>
  <c r="AU60" i="1" s="1"/>
  <c r="AU59" i="1" s="1"/>
  <c r="BK87" i="4"/>
  <c r="J87" i="4"/>
  <c r="J64" i="4" s="1"/>
  <c r="BK87" i="6"/>
  <c r="J87" i="6" s="1"/>
  <c r="J64" i="6" s="1"/>
  <c r="BK81" i="2"/>
  <c r="J81" i="2" s="1"/>
  <c r="J60" i="2" s="1"/>
  <c r="BK83" i="7"/>
  <c r="J83" i="7" s="1"/>
  <c r="J61" i="7" s="1"/>
  <c r="E71" i="7"/>
  <c r="BE84" i="7"/>
  <c r="J33" i="7" s="1"/>
  <c r="AV62" i="1" s="1"/>
  <c r="F55" i="7"/>
  <c r="BK86" i="6"/>
  <c r="J86" i="6" s="1"/>
  <c r="J63" i="6" s="1"/>
  <c r="J75" i="7"/>
  <c r="AW62" i="1"/>
  <c r="BA62" i="1"/>
  <c r="BB62" i="1"/>
  <c r="BD62" i="1"/>
  <c r="BC62" i="1"/>
  <c r="F59" i="6"/>
  <c r="BK86" i="5"/>
  <c r="J86" i="5" s="1"/>
  <c r="J32" i="5" s="1"/>
  <c r="E74" i="6"/>
  <c r="J56" i="6"/>
  <c r="BE88" i="6"/>
  <c r="BK86" i="4"/>
  <c r="J86" i="4" s="1"/>
  <c r="J63" i="4" s="1"/>
  <c r="BE99" i="5"/>
  <c r="BE104" i="5"/>
  <c r="BE105" i="5"/>
  <c r="BE109" i="5"/>
  <c r="BE110" i="5"/>
  <c r="BE118" i="5"/>
  <c r="BE119" i="5"/>
  <c r="BE93" i="5"/>
  <c r="BE98" i="5"/>
  <c r="BE122" i="5"/>
  <c r="F59" i="5"/>
  <c r="BE91" i="5"/>
  <c r="BE92" i="5"/>
  <c r="BE101" i="5"/>
  <c r="BE112" i="5"/>
  <c r="BE94" i="5"/>
  <c r="BE126" i="5"/>
  <c r="BE103" i="5"/>
  <c r="BE121" i="5"/>
  <c r="BE89" i="5"/>
  <c r="BE96" i="5"/>
  <c r="BE108" i="5"/>
  <c r="BE97" i="5"/>
  <c r="BE100" i="5"/>
  <c r="BE106" i="5"/>
  <c r="BE111" i="5"/>
  <c r="BE115" i="5"/>
  <c r="BE90" i="5"/>
  <c r="J56" i="5"/>
  <c r="E50" i="5"/>
  <c r="BE95" i="5"/>
  <c r="BE114" i="5"/>
  <c r="BE124" i="5"/>
  <c r="BE102" i="5"/>
  <c r="BE113" i="5"/>
  <c r="BE116" i="5"/>
  <c r="BE117" i="5"/>
  <c r="BE120" i="5"/>
  <c r="BE123" i="5"/>
  <c r="BE88" i="5"/>
  <c r="BE107" i="5"/>
  <c r="BE125" i="5"/>
  <c r="BK86" i="3"/>
  <c r="J86" i="3"/>
  <c r="E74" i="4"/>
  <c r="J80" i="4"/>
  <c r="F83" i="4"/>
  <c r="BE88" i="4"/>
  <c r="BA58" i="1"/>
  <c r="BE113" i="3"/>
  <c r="BE114" i="3"/>
  <c r="BE119" i="3"/>
  <c r="BE120" i="3"/>
  <c r="BE125" i="3"/>
  <c r="BE136" i="3"/>
  <c r="BE138" i="3"/>
  <c r="BE141" i="3"/>
  <c r="BE142" i="3"/>
  <c r="BE149" i="3"/>
  <c r="BE150" i="3"/>
  <c r="BE151" i="3"/>
  <c r="BE155" i="3"/>
  <c r="BE156" i="3"/>
  <c r="BE166" i="3"/>
  <c r="BE172" i="3"/>
  <c r="BE131" i="3"/>
  <c r="BE162" i="3"/>
  <c r="BE175" i="3"/>
  <c r="BE180" i="3"/>
  <c r="BE98" i="3"/>
  <c r="BE100" i="3"/>
  <c r="BE107" i="3"/>
  <c r="BE157" i="3"/>
  <c r="BE182" i="3"/>
  <c r="BE102" i="3"/>
  <c r="BE109" i="3"/>
  <c r="BE127" i="3"/>
  <c r="BE135" i="3"/>
  <c r="BE148" i="3"/>
  <c r="BE154" i="3"/>
  <c r="BE115" i="3"/>
  <c r="BE132" i="3"/>
  <c r="BE133" i="3"/>
  <c r="BE160" i="3"/>
  <c r="BE165" i="3"/>
  <c r="BE169" i="3"/>
  <c r="BE171" i="3"/>
  <c r="BE176" i="3"/>
  <c r="BE177" i="3"/>
  <c r="BE181" i="3"/>
  <c r="BE185" i="3"/>
  <c r="BE186" i="3"/>
  <c r="BE188" i="3"/>
  <c r="BE92" i="3"/>
  <c r="BE96" i="3"/>
  <c r="BE174" i="3"/>
  <c r="BE179" i="3"/>
  <c r="BE183" i="3"/>
  <c r="BE195" i="3"/>
  <c r="BE88" i="3"/>
  <c r="BE91" i="3"/>
  <c r="BE95" i="3"/>
  <c r="BE116" i="3"/>
  <c r="BE140" i="3"/>
  <c r="BE143" i="3"/>
  <c r="BE144" i="3"/>
  <c r="BE147" i="3"/>
  <c r="BE152" i="3"/>
  <c r="BE193" i="3"/>
  <c r="F59" i="3"/>
  <c r="BE90" i="3"/>
  <c r="BE93" i="3"/>
  <c r="BE104" i="3"/>
  <c r="BE108" i="3"/>
  <c r="BE110" i="3"/>
  <c r="BE111" i="3"/>
  <c r="BE146" i="3"/>
  <c r="BE184" i="3"/>
  <c r="BE191" i="3"/>
  <c r="BE194" i="3"/>
  <c r="BE178" i="3"/>
  <c r="BE189" i="3"/>
  <c r="J80" i="3"/>
  <c r="BE103" i="3"/>
  <c r="BE105" i="3"/>
  <c r="BE123" i="3"/>
  <c r="BE94" i="3"/>
  <c r="BE101" i="3"/>
  <c r="BE134" i="3"/>
  <c r="BE158" i="3"/>
  <c r="BE170" i="3"/>
  <c r="BE187" i="3"/>
  <c r="E50" i="3"/>
  <c r="BE89" i="3"/>
  <c r="BE99" i="3"/>
  <c r="BE173" i="3"/>
  <c r="BE190" i="3"/>
  <c r="BE118" i="3"/>
  <c r="BE121" i="3"/>
  <c r="BE126" i="3"/>
  <c r="BE139" i="3"/>
  <c r="BE161" i="3"/>
  <c r="BE167" i="3"/>
  <c r="BE97" i="3"/>
  <c r="BE106" i="3"/>
  <c r="BE112" i="3"/>
  <c r="BE117" i="3"/>
  <c r="BE124" i="3"/>
  <c r="BE145" i="3"/>
  <c r="BE159" i="3"/>
  <c r="BE164" i="3"/>
  <c r="BE168" i="3"/>
  <c r="BE129" i="3"/>
  <c r="BE137" i="3"/>
  <c r="BE192" i="3"/>
  <c r="BE196" i="3"/>
  <c r="BE197" i="3"/>
  <c r="BE198" i="3"/>
  <c r="BE122" i="3"/>
  <c r="BE128" i="3"/>
  <c r="BE130" i="3"/>
  <c r="BE153" i="3"/>
  <c r="BE163" i="3"/>
  <c r="J52" i="2"/>
  <c r="F77" i="2"/>
  <c r="E48" i="2"/>
  <c r="BE82" i="2"/>
  <c r="AW55" i="1"/>
  <c r="BB55" i="1"/>
  <c r="BA55" i="1"/>
  <c r="BC55" i="1"/>
  <c r="BD55" i="1"/>
  <c r="F37" i="3"/>
  <c r="BB57" i="1" s="1"/>
  <c r="BB56" i="1" s="1"/>
  <c r="AX56" i="1" s="1"/>
  <c r="F35" i="4"/>
  <c r="AZ58" i="1"/>
  <c r="J36" i="5"/>
  <c r="AW60" i="1"/>
  <c r="J36" i="6"/>
  <c r="AW61" i="1"/>
  <c r="F36" i="3"/>
  <c r="BA57" i="1" s="1"/>
  <c r="BA56" i="1" s="1"/>
  <c r="F36" i="5"/>
  <c r="BA60" i="1"/>
  <c r="BA59" i="1"/>
  <c r="AW59" i="1" s="1"/>
  <c r="F38" i="5"/>
  <c r="BC60" i="1"/>
  <c r="BC59" i="1" s="1"/>
  <c r="AY59" i="1" s="1"/>
  <c r="J33" i="2"/>
  <c r="AV55" i="1"/>
  <c r="J36" i="3"/>
  <c r="AW57" i="1" s="1"/>
  <c r="F39" i="3"/>
  <c r="BD57" i="1"/>
  <c r="BD56" i="1"/>
  <c r="AS54" i="1"/>
  <c r="F38" i="3"/>
  <c r="BC57" i="1" s="1"/>
  <c r="BC56" i="1" s="1"/>
  <c r="AY56" i="1" s="1"/>
  <c r="J32" i="3"/>
  <c r="F37" i="5"/>
  <c r="BB60" i="1"/>
  <c r="BB59" i="1"/>
  <c r="AX59" i="1" s="1"/>
  <c r="F39" i="5"/>
  <c r="BD60" i="1"/>
  <c r="BD59" i="1" s="1"/>
  <c r="J35" i="6"/>
  <c r="AV61" i="1" s="1"/>
  <c r="BK80" i="2" l="1"/>
  <c r="J80" i="2"/>
  <c r="BK82" i="7"/>
  <c r="BK81" i="7" s="1"/>
  <c r="J81" i="7" s="1"/>
  <c r="J59" i="7" s="1"/>
  <c r="AG60" i="1"/>
  <c r="J63" i="5"/>
  <c r="AG57" i="1"/>
  <c r="J63" i="3"/>
  <c r="AU54" i="1"/>
  <c r="AT55" i="1"/>
  <c r="J35" i="5"/>
  <c r="AV60" i="1" s="1"/>
  <c r="AT60" i="1" s="1"/>
  <c r="AN60" i="1" s="1"/>
  <c r="J30" i="2"/>
  <c r="AG55" i="1" s="1"/>
  <c r="F35" i="3"/>
  <c r="AZ57" i="1"/>
  <c r="AZ56" i="1" s="1"/>
  <c r="AV56" i="1" s="1"/>
  <c r="BA54" i="1"/>
  <c r="W30" i="1"/>
  <c r="BC54" i="1"/>
  <c r="W32" i="1" s="1"/>
  <c r="F33" i="2"/>
  <c r="AZ55" i="1"/>
  <c r="J35" i="4"/>
  <c r="AV58" i="1" s="1"/>
  <c r="AT58" i="1" s="1"/>
  <c r="F35" i="5"/>
  <c r="AZ60" i="1" s="1"/>
  <c r="F35" i="6"/>
  <c r="AZ61" i="1" s="1"/>
  <c r="AT62" i="1"/>
  <c r="BB54" i="1"/>
  <c r="AX54" i="1" s="1"/>
  <c r="J35" i="3"/>
  <c r="AV57" i="1" s="1"/>
  <c r="AT57" i="1" s="1"/>
  <c r="AN57" i="1" s="1"/>
  <c r="AW56" i="1"/>
  <c r="AT61" i="1"/>
  <c r="J32" i="4"/>
  <c r="AG58" i="1"/>
  <c r="AG56" i="1" s="1"/>
  <c r="J32" i="6"/>
  <c r="AG61" i="1" s="1"/>
  <c r="AG59" i="1" s="1"/>
  <c r="F33" i="7"/>
  <c r="AZ62" i="1"/>
  <c r="BD54" i="1"/>
  <c r="W33" i="1"/>
  <c r="J39" i="2" l="1"/>
  <c r="J59" i="2"/>
  <c r="J82" i="7"/>
  <c r="J60" i="7" s="1"/>
  <c r="AN61" i="1"/>
  <c r="J41" i="6"/>
  <c r="AN58" i="1"/>
  <c r="J41" i="5"/>
  <c r="J41" i="4"/>
  <c r="J41" i="3"/>
  <c r="AN55" i="1"/>
  <c r="AY54" i="1"/>
  <c r="J30" i="7"/>
  <c r="AG62" i="1" s="1"/>
  <c r="AG54" i="1" s="1"/>
  <c r="W31" i="1"/>
  <c r="AW54" i="1"/>
  <c r="AK30" i="1"/>
  <c r="AT56" i="1"/>
  <c r="AN56" i="1" s="1"/>
  <c r="AZ59" i="1"/>
  <c r="AV59" i="1" s="1"/>
  <c r="AT59" i="1" s="1"/>
  <c r="AN59" i="1" s="1"/>
  <c r="J39" i="7" l="1"/>
  <c r="AN62" i="1"/>
  <c r="AZ54" i="1"/>
  <c r="AV54" i="1" s="1"/>
  <c r="AK29" i="1" s="1"/>
  <c r="AK26" i="1"/>
  <c r="AK35" i="1" s="1"/>
  <c r="W29" i="1" l="1"/>
  <c r="AT54" i="1"/>
  <c r="AN54" i="1" l="1"/>
</calcChain>
</file>

<file path=xl/sharedStrings.xml><?xml version="1.0" encoding="utf-8"?>
<sst xmlns="http://schemas.openxmlformats.org/spreadsheetml/2006/main" count="3645" uniqueCount="918">
  <si>
    <t>Export Komplet</t>
  </si>
  <si>
    <t>VZ</t>
  </si>
  <si>
    <t>2.0</t>
  </si>
  <si>
    <t>ZAMOK</t>
  </si>
  <si>
    <t>False</t>
  </si>
  <si>
    <t>{6f875443-e967-4eaa-a980-4ceb3021d10c}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</si>
  <si>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</si>
  <si>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</si>
  <si>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</si>
  <si>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</si>
  <si>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</si>
  <si>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</si>
  <si>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</si>
  <si>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</si>
  <si>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F20240129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</si>
  <si>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</si>
  <si>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</si>
  <si>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OŘ OVA 2024 - KB a kompresoroven - Obvod SSZT Ostrava</t>
  </si>
  <si>
    <t>0,1</t>
  </si>
  <si>
    <t>KSO:</t>
  </si>
  <si>
    <t>824</t>
  </si>
  <si>
    <t>CC-CZ:</t>
  </si>
  <si>
    <t/>
  </si>
  <si>
    <t>1</t>
  </si>
  <si>
    <t>Místo:</t>
  </si>
  <si>
    <t>Oblastní ředitelství Ostrava</t>
  </si>
  <si>
    <t>Datum:</t>
  </si>
  <si>
    <t>10</t>
  </si>
  <si>
    <t>100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</si>
  <si>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</si>
  <si>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</si>
  <si>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</si>
  <si>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</si>
  <si>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</si>
  <si>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</si>
  <si>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</si>
  <si>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</si>
  <si>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</si>
  <si>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</si>
  <si>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Kotasková Jana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</si>
  <si>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</si>
  <si>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</si>
  <si>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</si>
  <si>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</si>
  <si>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</si>
  <si>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</si>
  <si>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</si>
  <si>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</si>
  <si>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</si>
  <si>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</si>
  <si>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</si>
  <si>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</si>
  <si>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</si>
  <si>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</si>
  <si>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</si>
  <si>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</si>
  <si>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</si>
  <si>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</si>
  <si>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</si>
  <si>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</si>
  <si>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</si>
  <si>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</si>
  <si>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</si>
  <si>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</si>
  <si>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</si>
  <si>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</si>
  <si>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</si>
  <si>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</si>
  <si>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</si>
  <si>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</si>
  <si>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</si>
  <si>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</si>
  <si>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</si>
  <si>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</si>
  <si>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</si>
  <si>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</si>
  <si>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</si>
  <si>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</si>
  <si>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</si>
  <si>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</si>
  <si>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</si>
  <si>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</si>
  <si>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Údržba kolejových brzd</t>
  </si>
  <si>
    <t>PRO</t>
  </si>
  <si>
    <t>{986b2998-9937-4779-916f-5d4191e56730}</t>
  </si>
  <si>
    <t>2</t>
  </si>
  <si>
    <t>PS02</t>
  </si>
  <si>
    <t>Opravy kolejových brzd</t>
  </si>
  <si>
    <t>STA</t>
  </si>
  <si>
    <t>{9a915f22-23c2-446d-ae4f-a7c75dff9184}</t>
  </si>
  <si>
    <t>PS02-01</t>
  </si>
  <si>
    <t>Sborník ÚOŽI</t>
  </si>
  <si>
    <t>Soupis</t>
  </si>
  <si>
    <t>{ba29b8e3-fd6d-4a2e-a5e9-ab236581e6be}</t>
  </si>
  <si>
    <t>PS02-02</t>
  </si>
  <si>
    <t>ÚRS</t>
  </si>
  <si>
    <t>{07013737-d137-4385-a0c5-3a96a7954e28}</t>
  </si>
  <si>
    <t>PS03</t>
  </si>
  <si>
    <t>Opravy kompresoroven</t>
  </si>
  <si>
    <t>{fffb481f-ec92-44c6-9157-76d0397f1934}</t>
  </si>
  <si>
    <t>PS03-01</t>
  </si>
  <si>
    <t>{05a6d1ff-9bf9-499d-8598-290a6f940fcc}</t>
  </si>
  <si>
    <t>PS03-02</t>
  </si>
  <si>
    <t>{73437134-5852-437d-aa65-e4bf1350c3e5}</t>
  </si>
  <si>
    <t>VON</t>
  </si>
  <si>
    <t>-</t>
  </si>
  <si>
    <t>{7b2a6652-529b-4946-9e4f-98e462751ae9}</t>
  </si>
  <si>
    <t>KRYCÍ LIST SOUPISU PRACÍ</t>
  </si>
  <si>
    <t>Objekt:</t>
  </si>
  <si>
    <t>PS01 - Údržba kolejových brzd</t>
  </si>
  <si>
    <t>REKAPITULACE ČLENĚNÍ SOUPISU PRACÍ</t>
  </si>
  <si>
    <t>Kód dílu - Popis</t>
  </si>
  <si>
    <t>Cena celkem [CZK]</t>
  </si>
  <si>
    <t>-1</t>
  </si>
  <si>
    <t>N00 - Nepojmenované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</si>
  <si>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</si>
  <si>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</si>
  <si>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</si>
  <si>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</si>
  <si>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</si>
  <si>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</si>
  <si>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</si>
  <si>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</si>
  <si>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</si>
  <si>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</si>
  <si>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</si>
  <si>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</si>
  <si>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</si>
  <si>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</si>
  <si>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Nepojmenované práce</t>
  </si>
  <si>
    <t>4</t>
  </si>
  <si>
    <t>ROZPOCET</t>
  </si>
  <si>
    <t>K</t>
  </si>
  <si>
    <t>759180800R</t>
  </si>
  <si>
    <t>Údržba kolejových brzd a kompresoroven (za 1 rok)</t>
  </si>
  <si>
    <t>ks</t>
  </si>
  <si>
    <t>-2012764134</t>
  </si>
  <si>
    <t>PS02 - Opravy kolejových brzd</t>
  </si>
  <si>
    <t>Soupis:</t>
  </si>
  <si>
    <t>PS02-01 - Sborník ÚOŽI</t>
  </si>
  <si>
    <t>OST - Ostatní</t>
  </si>
  <si>
    <t>OST</t>
  </si>
  <si>
    <t>Ostatní</t>
  </si>
  <si>
    <t>7591705040</t>
  </si>
  <si>
    <t>Montáž ovládací soupravy JKB</t>
  </si>
  <si>
    <t>kus</t>
  </si>
  <si>
    <t>Sborník UOŽI 01 2024</t>
  </si>
  <si>
    <t>-1617365055</t>
  </si>
  <si>
    <t>7591815020</t>
  </si>
  <si>
    <t>Montáž vzduchového válce JKB</t>
  </si>
  <si>
    <t>220419732</t>
  </si>
  <si>
    <t>3</t>
  </si>
  <si>
    <t>7591815022</t>
  </si>
  <si>
    <t>Montáž odfukovacího hrdla JKB</t>
  </si>
  <si>
    <t>-1389456715</t>
  </si>
  <si>
    <t>7591815030</t>
  </si>
  <si>
    <t>Montáž trámce JKB středního</t>
  </si>
  <si>
    <t>2141222431</t>
  </si>
  <si>
    <t>5</t>
  </si>
  <si>
    <t>7591815032</t>
  </si>
  <si>
    <t>Montáž trámce JKB nájezdového L/P</t>
  </si>
  <si>
    <t>1777721923</t>
  </si>
  <si>
    <t>6</t>
  </si>
  <si>
    <t>7591815035</t>
  </si>
  <si>
    <t>Montáž spodní pístnice JKB</t>
  </si>
  <si>
    <t>-131784374</t>
  </si>
  <si>
    <t>7</t>
  </si>
  <si>
    <t>7591815060</t>
  </si>
  <si>
    <t>Montáž hadice JKB spojovací</t>
  </si>
  <si>
    <t>-741735433</t>
  </si>
  <si>
    <t>8</t>
  </si>
  <si>
    <t>7591815062</t>
  </si>
  <si>
    <t>Montáž hadice JKB tendrové</t>
  </si>
  <si>
    <t>-758466956</t>
  </si>
  <si>
    <t>9</t>
  </si>
  <si>
    <t>7591815070</t>
  </si>
  <si>
    <t>Montáž tlumiče komplet JKB jednoramenné páky</t>
  </si>
  <si>
    <t>-604294245</t>
  </si>
  <si>
    <t>7591815072</t>
  </si>
  <si>
    <t>Montáž tlumiče komplet JKB dvouramenné páky</t>
  </si>
  <si>
    <t>847967721</t>
  </si>
  <si>
    <t>11</t>
  </si>
  <si>
    <t>7591815075</t>
  </si>
  <si>
    <t>Montáž čepu páky a pístu JKB</t>
  </si>
  <si>
    <t>395166472</t>
  </si>
  <si>
    <t>12</t>
  </si>
  <si>
    <t>7591815080</t>
  </si>
  <si>
    <t>Montáž seřizovacího šroubu TR 70x10 JKB</t>
  </si>
  <si>
    <t>-1819062109</t>
  </si>
  <si>
    <t>13</t>
  </si>
  <si>
    <t>7591815085</t>
  </si>
  <si>
    <t>Montáž šroubu k lištám M27x80 (8G)+matice+podložka JKB</t>
  </si>
  <si>
    <t>1711465741</t>
  </si>
  <si>
    <t>14</t>
  </si>
  <si>
    <t>7591815090</t>
  </si>
  <si>
    <t>Montáž šroubu TR68 JKB</t>
  </si>
  <si>
    <t>1701781143</t>
  </si>
  <si>
    <t>7591815095</t>
  </si>
  <si>
    <t>Montáž kamenu TR68 JKB</t>
  </si>
  <si>
    <t>-853775269</t>
  </si>
  <si>
    <t>16</t>
  </si>
  <si>
    <t>7591815100</t>
  </si>
  <si>
    <t>Montáž pojistky šroubu TR68 JKB</t>
  </si>
  <si>
    <t>-380586735</t>
  </si>
  <si>
    <t>17</t>
  </si>
  <si>
    <t>7591815105</t>
  </si>
  <si>
    <t>Montáž svěrky JKB</t>
  </si>
  <si>
    <t>1543489907</t>
  </si>
  <si>
    <t>18</t>
  </si>
  <si>
    <t>7591815110</t>
  </si>
  <si>
    <t>Montáž šroubu svěrkového, pérovky, matky JKB</t>
  </si>
  <si>
    <t>-358765829</t>
  </si>
  <si>
    <t>19</t>
  </si>
  <si>
    <t>7591815115</t>
  </si>
  <si>
    <t>Montáž svorníku válce JKB</t>
  </si>
  <si>
    <t>-1472081570</t>
  </si>
  <si>
    <t>20</t>
  </si>
  <si>
    <t>7591815120</t>
  </si>
  <si>
    <t>Montáž šroubu nástavce JKB</t>
  </si>
  <si>
    <t>1156489809</t>
  </si>
  <si>
    <t>7591815125</t>
  </si>
  <si>
    <t>Montáž matice TR 70X10 JKB</t>
  </si>
  <si>
    <t>1548700420</t>
  </si>
  <si>
    <t>22</t>
  </si>
  <si>
    <t>7591815130</t>
  </si>
  <si>
    <t>Montáž pružiny ke sponě JKB</t>
  </si>
  <si>
    <t>893193804</t>
  </si>
  <si>
    <t>23</t>
  </si>
  <si>
    <t>7591815135</t>
  </si>
  <si>
    <t>Montáž mazání hlavního čepu JKB</t>
  </si>
  <si>
    <t>-1220235561</t>
  </si>
  <si>
    <t>24</t>
  </si>
  <si>
    <t>7591815140</t>
  </si>
  <si>
    <t>Montáž šroubu přídržnice JKB</t>
  </si>
  <si>
    <t>1566604574</t>
  </si>
  <si>
    <t>25</t>
  </si>
  <si>
    <t>7591815145</t>
  </si>
  <si>
    <t>Montáž dvojitého pružného kroužku JKB</t>
  </si>
  <si>
    <t>1349757133</t>
  </si>
  <si>
    <t>26</t>
  </si>
  <si>
    <t>7591815150</t>
  </si>
  <si>
    <t>Montáž nájezdové lišty JKB pravé</t>
  </si>
  <si>
    <t>-253518523</t>
  </si>
  <si>
    <t>27</t>
  </si>
  <si>
    <t>7591815152</t>
  </si>
  <si>
    <t>Montáž nájezdové lišty JKB levé</t>
  </si>
  <si>
    <t>-735653736</t>
  </si>
  <si>
    <t>28</t>
  </si>
  <si>
    <t>7591815155</t>
  </si>
  <si>
    <t>Montáž střední lišty JKB</t>
  </si>
  <si>
    <t>-766345644</t>
  </si>
  <si>
    <t>29</t>
  </si>
  <si>
    <t>7591815170</t>
  </si>
  <si>
    <t>Frézování brzdové lišty JKB - strojní opracování nové brzdové lišty na požadovaný rozměr</t>
  </si>
  <si>
    <t>651312717</t>
  </si>
  <si>
    <t>30</t>
  </si>
  <si>
    <t>7591815300</t>
  </si>
  <si>
    <t>Montáž pouzdra drážkovaného JKB-U</t>
  </si>
  <si>
    <t>1678886559</t>
  </si>
  <si>
    <t>31</t>
  </si>
  <si>
    <t>7591815305</t>
  </si>
  <si>
    <t>Montáž podkovy nicohlavu JKB-U</t>
  </si>
  <si>
    <t>932025237</t>
  </si>
  <si>
    <t>32</t>
  </si>
  <si>
    <t>7591815310</t>
  </si>
  <si>
    <t>Montáž nicohlavu JKB-U</t>
  </si>
  <si>
    <t>-1279619415</t>
  </si>
  <si>
    <t>33</t>
  </si>
  <si>
    <t>7591815315</t>
  </si>
  <si>
    <t>Montáž kamenu nicohlavu JKB-U</t>
  </si>
  <si>
    <t>-1456814190</t>
  </si>
  <si>
    <t>34</t>
  </si>
  <si>
    <t>7591817020</t>
  </si>
  <si>
    <t>Demontáž vzduchového válce JKB</t>
  </si>
  <si>
    <t>60701195</t>
  </si>
  <si>
    <t>35</t>
  </si>
  <si>
    <t>7591817022</t>
  </si>
  <si>
    <t>Demontáž odfukovacího hrdla JKB</t>
  </si>
  <si>
    <t>295829717</t>
  </si>
  <si>
    <t>36</t>
  </si>
  <si>
    <t>7591817030</t>
  </si>
  <si>
    <t>Demontáž trámce JKB středního</t>
  </si>
  <si>
    <t>-698480351</t>
  </si>
  <si>
    <t>37</t>
  </si>
  <si>
    <t>7591817032</t>
  </si>
  <si>
    <t>Demontáž trámce JKB nájezdového L/P</t>
  </si>
  <si>
    <t>-1752603064</t>
  </si>
  <si>
    <t>38</t>
  </si>
  <si>
    <t>7591817035</t>
  </si>
  <si>
    <t>Demontáž spodní pístnice JKB</t>
  </si>
  <si>
    <t>1643986717</t>
  </si>
  <si>
    <t>39</t>
  </si>
  <si>
    <t>7591817060</t>
  </si>
  <si>
    <t>Demontáž hadice JKB spojovací</t>
  </si>
  <si>
    <t>-512071186</t>
  </si>
  <si>
    <t>40</t>
  </si>
  <si>
    <t>7591817062</t>
  </si>
  <si>
    <t>Demontáž hadice JKB tendrové</t>
  </si>
  <si>
    <t>-1097013121</t>
  </si>
  <si>
    <t>41</t>
  </si>
  <si>
    <t>7591817072</t>
  </si>
  <si>
    <t>Demontáž tlumiče komplet JKB dvouramenné páky</t>
  </si>
  <si>
    <t>1457171586</t>
  </si>
  <si>
    <t>42</t>
  </si>
  <si>
    <t>7591817075</t>
  </si>
  <si>
    <t>Demontáž čepu páky a pístu JKB</t>
  </si>
  <si>
    <t>761038046</t>
  </si>
  <si>
    <t>43</t>
  </si>
  <si>
    <t>7591817080</t>
  </si>
  <si>
    <t>Demontáž seřizovacího šroubu TR 70x10 JKB</t>
  </si>
  <si>
    <t>-317940402</t>
  </si>
  <si>
    <t>44</t>
  </si>
  <si>
    <t>7591817085</t>
  </si>
  <si>
    <t>Demontáž šroubu k lištám M27x80 (8G)+matice+podložka JKB</t>
  </si>
  <si>
    <t>-1425559870</t>
  </si>
  <si>
    <t>45</t>
  </si>
  <si>
    <t>7591817090</t>
  </si>
  <si>
    <t>Demontáž šroubu TR68 JKB</t>
  </si>
  <si>
    <t>-692728379</t>
  </si>
  <si>
    <t>46</t>
  </si>
  <si>
    <t>7591817095</t>
  </si>
  <si>
    <t>Demontáž kamenu TR68 JKB</t>
  </si>
  <si>
    <t>703346691</t>
  </si>
  <si>
    <t>47</t>
  </si>
  <si>
    <t>7591817230</t>
  </si>
  <si>
    <t>Demontáž páky JKB-U jednoramenné</t>
  </si>
  <si>
    <t>123451228</t>
  </si>
  <si>
    <t>48</t>
  </si>
  <si>
    <t>7591817305</t>
  </si>
  <si>
    <t>Demontáž podkovy nicohlavu JKB-U</t>
  </si>
  <si>
    <t>152986300</t>
  </si>
  <si>
    <t>49</t>
  </si>
  <si>
    <t>7591817310</t>
  </si>
  <si>
    <t>Demontáž nicohlavu JKB-U</t>
  </si>
  <si>
    <t>-1496497405</t>
  </si>
  <si>
    <t>50</t>
  </si>
  <si>
    <t>7591817315</t>
  </si>
  <si>
    <t>Demontáž kamenu nicohlavu JKB-U</t>
  </si>
  <si>
    <t>1975163946</t>
  </si>
  <si>
    <t>51</t>
  </si>
  <si>
    <t>7591817320</t>
  </si>
  <si>
    <t>Demontáž svěrky JKB-U</t>
  </si>
  <si>
    <t>556569882</t>
  </si>
  <si>
    <t>52</t>
  </si>
  <si>
    <t>7591817325</t>
  </si>
  <si>
    <t>Demontáž šroubu svěrkového, pérovky, matky JKB-U</t>
  </si>
  <si>
    <t>1156449441</t>
  </si>
  <si>
    <t>53</t>
  </si>
  <si>
    <t>7591817330</t>
  </si>
  <si>
    <t>Demontáž svorníku válce JKB-U</t>
  </si>
  <si>
    <t>-122967164</t>
  </si>
  <si>
    <t>54</t>
  </si>
  <si>
    <t>7591817335</t>
  </si>
  <si>
    <t>Demontáž šroubu nástavce JKB-U</t>
  </si>
  <si>
    <t>-1113194793</t>
  </si>
  <si>
    <t>55</t>
  </si>
  <si>
    <t>7591817340</t>
  </si>
  <si>
    <t>Demontáž matice TR 70X10 JKB-U</t>
  </si>
  <si>
    <t>-561700805</t>
  </si>
  <si>
    <t>56</t>
  </si>
  <si>
    <t>7591817345</t>
  </si>
  <si>
    <t>Demontáž pružiny ke sponě JKB-U</t>
  </si>
  <si>
    <t>1208144947</t>
  </si>
  <si>
    <t>57</t>
  </si>
  <si>
    <t>7591817350</t>
  </si>
  <si>
    <t>Demontáž mazání hlavního čepu JKB-U</t>
  </si>
  <si>
    <t>29287739</t>
  </si>
  <si>
    <t>58</t>
  </si>
  <si>
    <t>7591817355</t>
  </si>
  <si>
    <t>Demontáž šroubu přídržnice JKB-U</t>
  </si>
  <si>
    <t>-1411638280</t>
  </si>
  <si>
    <t>59</t>
  </si>
  <si>
    <t>7591817360</t>
  </si>
  <si>
    <t>Demontáž dvojitého pružného kroužku JKB-U</t>
  </si>
  <si>
    <t>2067120305</t>
  </si>
  <si>
    <t>60</t>
  </si>
  <si>
    <t>7591817365</t>
  </si>
  <si>
    <t>Demontáž nájezdové lišty JKB-U pravé</t>
  </si>
  <si>
    <t>841371155</t>
  </si>
  <si>
    <t>61</t>
  </si>
  <si>
    <t>7591817367</t>
  </si>
  <si>
    <t>Demontáž nájezdové lišty JKB-U levé</t>
  </si>
  <si>
    <t>-256388488</t>
  </si>
  <si>
    <t>62</t>
  </si>
  <si>
    <t>7591817370</t>
  </si>
  <si>
    <t>Demontáž střední lišty JKB-U</t>
  </si>
  <si>
    <t>1825009796</t>
  </si>
  <si>
    <t>63</t>
  </si>
  <si>
    <t>7591857125</t>
  </si>
  <si>
    <t>Demontáž pojistky šroubu TR68 HJKB</t>
  </si>
  <si>
    <t>368009088</t>
  </si>
  <si>
    <t>64</t>
  </si>
  <si>
    <t>7591857315</t>
  </si>
  <si>
    <t>Demontáž pouzdra drážkovaného HJKB-U</t>
  </si>
  <si>
    <t>1706409051</t>
  </si>
  <si>
    <t>65</t>
  </si>
  <si>
    <t>7591915115</t>
  </si>
  <si>
    <t>Montáž manometru - zahrnuje umístění a připojení k rozvodům tlakového vzduchu</t>
  </si>
  <si>
    <t>-460965013</t>
  </si>
  <si>
    <t>66</t>
  </si>
  <si>
    <t>7591915160</t>
  </si>
  <si>
    <t>Montáž ventilu pojišťovacího DN 15</t>
  </si>
  <si>
    <t>-303686420</t>
  </si>
  <si>
    <t>67</t>
  </si>
  <si>
    <t>7591915170</t>
  </si>
  <si>
    <t>Montáž ventilu redukčního</t>
  </si>
  <si>
    <t>645296007</t>
  </si>
  <si>
    <t>68</t>
  </si>
  <si>
    <t>7591917115</t>
  </si>
  <si>
    <t>Demontáž manometru - zahrnuje odpojení od rozvodů tlakového vzduchu</t>
  </si>
  <si>
    <t>-2042254029</t>
  </si>
  <si>
    <t>69</t>
  </si>
  <si>
    <t>7591917160</t>
  </si>
  <si>
    <t>Demontáž ventilu pojišťovacího DN 15</t>
  </si>
  <si>
    <t>-757540905</t>
  </si>
  <si>
    <t>70</t>
  </si>
  <si>
    <t>7591917170</t>
  </si>
  <si>
    <t>Demontáž ventilu redukčního</t>
  </si>
  <si>
    <t>-1864429310</t>
  </si>
  <si>
    <t>71</t>
  </si>
  <si>
    <t>7591705200</t>
  </si>
  <si>
    <t>Montáž součástí kolejových brzd OSJKB těsnění (DAKO- elektromagnetický ventil 6VZ)</t>
  </si>
  <si>
    <t>144242914</t>
  </si>
  <si>
    <t>72</t>
  </si>
  <si>
    <t>7591705202</t>
  </si>
  <si>
    <t>Montáž součástí kolejových brzd OSJKB topné desky 150 W</t>
  </si>
  <si>
    <t>1361047518</t>
  </si>
  <si>
    <t>73</t>
  </si>
  <si>
    <t>7591705204</t>
  </si>
  <si>
    <t>Montáž součástí kolejových brzd OSJKB elektromagnetického ventilu 6VZ</t>
  </si>
  <si>
    <t>-732263668</t>
  </si>
  <si>
    <t>74</t>
  </si>
  <si>
    <t>7591705206</t>
  </si>
  <si>
    <t>Montáž součástí kolejových brzd OSJKB těsnění tl. 5 mm (příruba-DAKO)</t>
  </si>
  <si>
    <t>-1334315906</t>
  </si>
  <si>
    <t>75</t>
  </si>
  <si>
    <t>7591705208</t>
  </si>
  <si>
    <t>Montáž součástí kolejových brzd OSJKB regulátoru teploty 0-40°C kontakty B</t>
  </si>
  <si>
    <t>-789901803</t>
  </si>
  <si>
    <t>76</t>
  </si>
  <si>
    <t>7591707200</t>
  </si>
  <si>
    <t>Demontáž součástí kolejových brzd OSJKB těsnění (DAKO - elektromagnetický ventil 6VZ)</t>
  </si>
  <si>
    <t>-141639901</t>
  </si>
  <si>
    <t>77</t>
  </si>
  <si>
    <t>7591707202</t>
  </si>
  <si>
    <t>Demontáž součástí kolejových brzd OSJKB topné desky 150 W</t>
  </si>
  <si>
    <t>-1379783281</t>
  </si>
  <si>
    <t>78</t>
  </si>
  <si>
    <t>7591707204</t>
  </si>
  <si>
    <t>Demontáž součástí kolejových brzd OSJKB elektromagnetického ventilu 6VZ</t>
  </si>
  <si>
    <t>1231226014</t>
  </si>
  <si>
    <t>79</t>
  </si>
  <si>
    <t>7591707206</t>
  </si>
  <si>
    <t>Demontáž součástí kolejových brzd OSJKB těsnění tl. 5 mm (příruba-DAKO)</t>
  </si>
  <si>
    <t>758281528</t>
  </si>
  <si>
    <t>80</t>
  </si>
  <si>
    <t>7591707208</t>
  </si>
  <si>
    <t>Demontáž součástí kolejových brzd OSJKB regulátoru teploty 0-40°C kontakty B</t>
  </si>
  <si>
    <t>-192003885</t>
  </si>
  <si>
    <t>81</t>
  </si>
  <si>
    <t>M</t>
  </si>
  <si>
    <t>7591700110</t>
  </si>
  <si>
    <t>Spádoviště - ovládání OSJKB - elektromag.ventil 6VZ</t>
  </si>
  <si>
    <t>128</t>
  </si>
  <si>
    <t>-1868210503</t>
  </si>
  <si>
    <t>82</t>
  </si>
  <si>
    <t>7591810048</t>
  </si>
  <si>
    <t>Kolejové brzdy JKB válec JKB-GO,dvoukomorový pneumatický válec po GO</t>
  </si>
  <si>
    <t>1525231775</t>
  </si>
  <si>
    <t>83</t>
  </si>
  <si>
    <t>7591810050</t>
  </si>
  <si>
    <t>Kolejové brzdy JKB válec JKB,dvoukomorový pneumatický válec</t>
  </si>
  <si>
    <t>1079935315</t>
  </si>
  <si>
    <t>84</t>
  </si>
  <si>
    <t>7591700115</t>
  </si>
  <si>
    <t>Spádoviště - ovládání OSJKB - regulátor teploty 0-40°C kontakty B</t>
  </si>
  <si>
    <t>356559120</t>
  </si>
  <si>
    <t>85</t>
  </si>
  <si>
    <t>7591810064</t>
  </si>
  <si>
    <t>Kolejové brzdy JKB spodní pístnice JKB, ocelový píst s talířem a upevňovacím okem</t>
  </si>
  <si>
    <t>-1500207900</t>
  </si>
  <si>
    <t>86</t>
  </si>
  <si>
    <t>7591810086</t>
  </si>
  <si>
    <t>Kolejové brzdy JKB spojovací hadice JKB, vysokotlaká hadice s ocelovými koncovkami</t>
  </si>
  <si>
    <t>-1617312156</t>
  </si>
  <si>
    <t>87</t>
  </si>
  <si>
    <t>7591810088</t>
  </si>
  <si>
    <t>Kolejové brzdy JKB tendrová hadice JKB, vysokotlaká hadice s ocelovými koncovkami</t>
  </si>
  <si>
    <t>-340744926</t>
  </si>
  <si>
    <t>88</t>
  </si>
  <si>
    <t>7591810092</t>
  </si>
  <si>
    <t>Kolejové brzdy JKB tlumič dvouramenné páky komplet JKB, sestava pružinového tlumiče</t>
  </si>
  <si>
    <t>579314076</t>
  </si>
  <si>
    <t>89</t>
  </si>
  <si>
    <t>7591810094</t>
  </si>
  <si>
    <t>Kolejové brzdy JKB čep páky a pístu JKB, ocelový obrobek</t>
  </si>
  <si>
    <t>-164153515</t>
  </si>
  <si>
    <t>90</t>
  </si>
  <si>
    <t>7591810096</t>
  </si>
  <si>
    <t>Kolejové brzdy JKB seřizovací šroub TR70x10 JKB</t>
  </si>
  <si>
    <t>124079977</t>
  </si>
  <si>
    <t>91</t>
  </si>
  <si>
    <t>7591810098</t>
  </si>
  <si>
    <t>Kolejové brzdy JKB šroub k lištám M27x80 (8G)+matice a podložka JKB</t>
  </si>
  <si>
    <t>-977856130</t>
  </si>
  <si>
    <t>92</t>
  </si>
  <si>
    <t>7591810100</t>
  </si>
  <si>
    <t>Kolejové brzdy JKB šroub TR68 JKB, TR70x10</t>
  </si>
  <si>
    <t>394400231</t>
  </si>
  <si>
    <t>93</t>
  </si>
  <si>
    <t>7591810102</t>
  </si>
  <si>
    <t>Kolejové brzdy JKB kámen TR68 JKB, M27x80</t>
  </si>
  <si>
    <t>-1091021207</t>
  </si>
  <si>
    <t>94</t>
  </si>
  <si>
    <t>7591810104</t>
  </si>
  <si>
    <t>Kolejové brzdy JKB pojistka šroubu TR68 JKB</t>
  </si>
  <si>
    <t>-1383155890</t>
  </si>
  <si>
    <t>95</t>
  </si>
  <si>
    <t>7591810236</t>
  </si>
  <si>
    <t>Kolejové brzdy JKB-U svěrka JKB-U, ocelový odlitek</t>
  </si>
  <si>
    <t>1890478896</t>
  </si>
  <si>
    <t>96</t>
  </si>
  <si>
    <t>7591810238</t>
  </si>
  <si>
    <t>Kolejové brzdy JKB-U šroub svěrkový, pérovka, matka JKB-U, M24x75, T5</t>
  </si>
  <si>
    <t>1078680767</t>
  </si>
  <si>
    <t>97</t>
  </si>
  <si>
    <t>7591810218</t>
  </si>
  <si>
    <t>Kolejové brzdy JKB-U tlumič jednoramenné páky komplet JKB-U, sestava pružinového tlumiče</t>
  </si>
  <si>
    <t>-1477046382</t>
  </si>
  <si>
    <t>98</t>
  </si>
  <si>
    <t>7591810240</t>
  </si>
  <si>
    <t>Kolejové brzdy JKB-U svorník válce JKB-U, ocelový obrobek</t>
  </si>
  <si>
    <t>-2078207520</t>
  </si>
  <si>
    <t>99</t>
  </si>
  <si>
    <t>7591810242</t>
  </si>
  <si>
    <t>Kolejové brzdy JKB-U šroub nástavce JKB-U, ocelový obrobek</t>
  </si>
  <si>
    <t>1898966426</t>
  </si>
  <si>
    <t>7591810244</t>
  </si>
  <si>
    <t>Kolejové brzdy JKB-U matice TR70X10 JKB-U</t>
  </si>
  <si>
    <t>1490364102</t>
  </si>
  <si>
    <t>101</t>
  </si>
  <si>
    <t>7591810246</t>
  </si>
  <si>
    <t>Kolejové brzdy JKB-U pružina ke sponě JKB-U, pružina 3x86</t>
  </si>
  <si>
    <t>205676742</t>
  </si>
  <si>
    <t>102</t>
  </si>
  <si>
    <t>7591810248</t>
  </si>
  <si>
    <t>Kolejové brzdy JKB-U mazání hlavního čepu JKB-U, ocelová trubka s maznicí a šroubením</t>
  </si>
  <si>
    <t>-858788843</t>
  </si>
  <si>
    <t>103</t>
  </si>
  <si>
    <t>7591810228</t>
  </si>
  <si>
    <t>Kolejové brzdy JKB-U pouzdro drážkované, ocelový obrobek</t>
  </si>
  <si>
    <t>1448814947</t>
  </si>
  <si>
    <t>104</t>
  </si>
  <si>
    <t>7591810250</t>
  </si>
  <si>
    <t>Kolejové brzdy JKB-U šroub přídržnice JKB-U, M24x75</t>
  </si>
  <si>
    <t>-1842908674</t>
  </si>
  <si>
    <t>105</t>
  </si>
  <si>
    <t>7591810252</t>
  </si>
  <si>
    <t>Kolejové brzdy JKB-U dvojitý pružný kroužek JKB-U, pérová podložka</t>
  </si>
  <si>
    <t>120373166</t>
  </si>
  <si>
    <t>106</t>
  </si>
  <si>
    <t>7591810254</t>
  </si>
  <si>
    <t>Kolejové brzdy JKB-U nájezdová lišta pravá JKB-U, ocelový odlitek 65x129x1684</t>
  </si>
  <si>
    <t>381293600</t>
  </si>
  <si>
    <t>107</t>
  </si>
  <si>
    <t>7591810256</t>
  </si>
  <si>
    <t>Kolejové brzdy JKB-U nájezdová lišta levá JKB-U, ocelový odlitek 65x129x1684</t>
  </si>
  <si>
    <t>-1196401025</t>
  </si>
  <si>
    <t>108</t>
  </si>
  <si>
    <t>7591810258</t>
  </si>
  <si>
    <t>Kolejové brzdy JKB-U střední lišta JKB-U, ocelový odlitek 65x129x2274</t>
  </si>
  <si>
    <t>135968328</t>
  </si>
  <si>
    <t>109</t>
  </si>
  <si>
    <t>7591810184</t>
  </si>
  <si>
    <t>Kolejové brzdy JKB-U trámec střední JKB-U-GO, ocelový odlitek, střední nosník po GO</t>
  </si>
  <si>
    <t>636014579</t>
  </si>
  <si>
    <t>110</t>
  </si>
  <si>
    <t>7591810188</t>
  </si>
  <si>
    <t>Kolejové brzdy JKB-U trámec nájezdový L/P JKB-U-GO, ocelový odlitek, koncový nosník po GO</t>
  </si>
  <si>
    <t>1968954532</t>
  </si>
  <si>
    <t>111</t>
  </si>
  <si>
    <t>7591810054</t>
  </si>
  <si>
    <t>Kolejové brzdy JKB odfukovací hrdlo JKB, sestava tělesa šroubení a pístu</t>
  </si>
  <si>
    <t>-160550104</t>
  </si>
  <si>
    <t>PS02-02 - ÚRS</t>
  </si>
  <si>
    <t>HZS - Hodinové zúčtovací sazby</t>
  </si>
  <si>
    <t>HZS</t>
  </si>
  <si>
    <t>Hodinové zúčtovací sazby</t>
  </si>
  <si>
    <t>HZS2131</t>
  </si>
  <si>
    <t>Hodinové zúčtovací sazby profesí PSV provádění stavebních konstrukcí zámečník</t>
  </si>
  <si>
    <t>hod</t>
  </si>
  <si>
    <t>CS ÚRS 2024 01</t>
  </si>
  <si>
    <t>512</t>
  </si>
  <si>
    <t>-1303339848</t>
  </si>
  <si>
    <t>Online PSC</t>
  </si>
  <si>
    <t>https://podminky.urs.cz/item/CS_URS_2024_01/HZS2131</t>
  </si>
  <si>
    <t>PS03 - Opravy kompresoroven</t>
  </si>
  <si>
    <t>PS03-01 - Sborník ÚOŽI</t>
  </si>
  <si>
    <t>7591910500</t>
  </si>
  <si>
    <t>Spádoviště - kompresorovny Pojišťovací ventil DN 15</t>
  </si>
  <si>
    <t>748145216</t>
  </si>
  <si>
    <t>7591910370</t>
  </si>
  <si>
    <t>Spádoviště - kompresorovny Manometr na výtlaku, 0-10bar, připojení 1/2"</t>
  </si>
  <si>
    <t>-1068246394</t>
  </si>
  <si>
    <t>7591910520</t>
  </si>
  <si>
    <t>Spádoviště - kompresorovny Redukční ventil DAKO</t>
  </si>
  <si>
    <t>1690650965</t>
  </si>
  <si>
    <t>7591910930</t>
  </si>
  <si>
    <t>Spádoviště - kompresorovny Těsnění vzduch. filtru</t>
  </si>
  <si>
    <t>1011988517</t>
  </si>
  <si>
    <t>7591910700</t>
  </si>
  <si>
    <t>Spádoviště - kompresorovny 15 litrů oleje SHC S2R</t>
  </si>
  <si>
    <t>balení</t>
  </si>
  <si>
    <t>1686624057</t>
  </si>
  <si>
    <t>7591910770</t>
  </si>
  <si>
    <t>Spádoviště - kompresorovny odlehčovací ventil univerzální</t>
  </si>
  <si>
    <t>1108994654</t>
  </si>
  <si>
    <t>7591910870</t>
  </si>
  <si>
    <t>Spádoviště - kompresorovny Teplotní čidlo</t>
  </si>
  <si>
    <t>1568183136</t>
  </si>
  <si>
    <t>7591910210</t>
  </si>
  <si>
    <t>Spádoviště - kompresorovny Tlakové čidlo</t>
  </si>
  <si>
    <t>-273229329</t>
  </si>
  <si>
    <t>7591910800</t>
  </si>
  <si>
    <t>Spádoviště - kompresorovny chladící kapalina sušičky</t>
  </si>
  <si>
    <t>kg</t>
  </si>
  <si>
    <t>256980605</t>
  </si>
  <si>
    <t>7591910990</t>
  </si>
  <si>
    <t>Spádoviště - kompresorovny Těsnění šroubového bloku pro Sullair</t>
  </si>
  <si>
    <t>-1438122318</t>
  </si>
  <si>
    <t>7591910650</t>
  </si>
  <si>
    <t>Spádoviště - kompresorovny Výměna gufera hřídele šroubovice</t>
  </si>
  <si>
    <t>512146303</t>
  </si>
  <si>
    <t>7591910660</t>
  </si>
  <si>
    <t>Spádoviště - kompresorovny Manometr na rozvodné kostce</t>
  </si>
  <si>
    <t>-1133897168</t>
  </si>
  <si>
    <t>7591911090</t>
  </si>
  <si>
    <t>Spádoviště - kompresorovny Filtr vzduchového potrubí - vložka</t>
  </si>
  <si>
    <t>1074576288</t>
  </si>
  <si>
    <t>7591911100</t>
  </si>
  <si>
    <t>Spádoviště - kompresorovny Filtr vzduchového potrubí - plovák</t>
  </si>
  <si>
    <t>1415495018</t>
  </si>
  <si>
    <t>7591911110</t>
  </si>
  <si>
    <t>Spádoviště - kompresorovny Vibrační diagnostika HSC18,5 nebo GA18+FF</t>
  </si>
  <si>
    <t>1132941998</t>
  </si>
  <si>
    <t>7591911210</t>
  </si>
  <si>
    <t>Spádoviště - kompresorovny HSC 18,5 servisní sada vstupního ventilu - sada těsnění, sada pružin</t>
  </si>
  <si>
    <t>39043200</t>
  </si>
  <si>
    <t>7591911220</t>
  </si>
  <si>
    <t>Spádoviště - kompresorovny HSC 18,5 servisní sada solenoidového ventilu - sada těsnění, sada pružin</t>
  </si>
  <si>
    <t>1730362536</t>
  </si>
  <si>
    <t>7591911230</t>
  </si>
  <si>
    <t>Spádoviště - kompresorovny HSC 18,5 servisní sada thermostatického ventilu - sada těsnění, sada pružin</t>
  </si>
  <si>
    <t>1398594624</t>
  </si>
  <si>
    <t>7591911240</t>
  </si>
  <si>
    <t>Spádoviště - kompresorovny HSC 18,5 separátor kit - vložka filtru separátoru, filtr</t>
  </si>
  <si>
    <t>1018578749</t>
  </si>
  <si>
    <t>7591911250</t>
  </si>
  <si>
    <t>Spádoviště - kompresorovny HSC 18,5 air/oil filter sada - vzduchový, olejový filtr, panelový vzduchový filtr</t>
  </si>
  <si>
    <t>-1381107318</t>
  </si>
  <si>
    <t>7591911260</t>
  </si>
  <si>
    <t>Spádoviště - kompresorovny HSC 18,5 sada pneuumatických hadic - hadice pr.6mm - 3ks, pr.10mm-2ks</t>
  </si>
  <si>
    <t>-1652335697</t>
  </si>
  <si>
    <t>7591911270</t>
  </si>
  <si>
    <t>Spádoviště - kompresorovny HSC 18,5 řemeny - 3ks 7bar</t>
  </si>
  <si>
    <t>sada</t>
  </si>
  <si>
    <t>225944356</t>
  </si>
  <si>
    <t>7591911280</t>
  </si>
  <si>
    <t>Spádoviště - kompresorovny HSC 18,5 ventil odvodnění</t>
  </si>
  <si>
    <t>1334484900</t>
  </si>
  <si>
    <t>7591911290</t>
  </si>
  <si>
    <t>Spádoviště - kompresorovny HSC 18,5 servisní kit pro filtr HFN 045Q - filtrační vložka,odvaděč kondenzátu</t>
  </si>
  <si>
    <t>1241380071</t>
  </si>
  <si>
    <t>7591911300</t>
  </si>
  <si>
    <t>Spádoviště - kompresorovny HSC 18,5 odváděč kondenzátu STH 006</t>
  </si>
  <si>
    <t>-1011461713</t>
  </si>
  <si>
    <t>7591911310</t>
  </si>
  <si>
    <t>Spádoviště - kompresorovny HSC 18,5 servisní kit pro sušičku vzduchu SPE 040 - sada těsnění</t>
  </si>
  <si>
    <t>1153203772</t>
  </si>
  <si>
    <t>7591911320</t>
  </si>
  <si>
    <t>Spádoviště - kompresorovny HSC 18,5 servisní sada pro šroubový blok - sada ložisek, sada těsnění</t>
  </si>
  <si>
    <t>1602161937</t>
  </si>
  <si>
    <t>7591911330</t>
  </si>
  <si>
    <t>Spádoviště - kompresorovny HSC 18,5 olej Smartoil 5L</t>
  </si>
  <si>
    <t>-233532120</t>
  </si>
  <si>
    <t>7591911410</t>
  </si>
  <si>
    <t>Spádoviště - kompresorovny GA18+FF air/oil filter sada - olejový filtr, vzduchový filtr, sada těsnění, těsnění napouštěcího a vypouštěcího ventilu</t>
  </si>
  <si>
    <t>-659554485</t>
  </si>
  <si>
    <t>7591911420</t>
  </si>
  <si>
    <t>Spádoviště - kompresorovny GA18+FF air/oil separator kit - olejový, vzduchový filtr separátoru, sada těsnění</t>
  </si>
  <si>
    <t>-1370868342</t>
  </si>
  <si>
    <t>7591911430</t>
  </si>
  <si>
    <t>Spádoviště - kompresorovny GA18+FF servisní sada zpětného ventilu - sada těsnění</t>
  </si>
  <si>
    <t>-1505588009</t>
  </si>
  <si>
    <t>7591911440</t>
  </si>
  <si>
    <t>Spádoviště - kompresorovny GA18+FF servisní sada termostatického ventilu - termostatický ventil, sada těsnění</t>
  </si>
  <si>
    <t>588055158</t>
  </si>
  <si>
    <t>7591911450</t>
  </si>
  <si>
    <t>Spádoviště - kompresorovny GA18+FF servisní sada repase separátoru, sacího a zpětného ventilu</t>
  </si>
  <si>
    <t>-937229280</t>
  </si>
  <si>
    <t>7591911460</t>
  </si>
  <si>
    <t>Spádoviště - kompresorovny GA18+FF plnící sada odkalovače - membrána, sada těsnění, sada pružin</t>
  </si>
  <si>
    <t>55201249</t>
  </si>
  <si>
    <t>7591911470</t>
  </si>
  <si>
    <t>Spádoviště - kompresorovny GA18+FF kit repase sušičky - odkalovací ventil před sušičkou, sada těsnění</t>
  </si>
  <si>
    <t>-1807191823</t>
  </si>
  <si>
    <t>7591911480</t>
  </si>
  <si>
    <t>Spádoviště - kompresorovny GA18+FF kit repase odkalovače - odkalovací ventil za sušičkou, sada těsnění</t>
  </si>
  <si>
    <t>-1173572546</t>
  </si>
  <si>
    <t>7591911490</t>
  </si>
  <si>
    <t>Spádoviště - kompresorovny GA18+FF odlehčovací ventil</t>
  </si>
  <si>
    <t>422167425</t>
  </si>
  <si>
    <t>7591911500</t>
  </si>
  <si>
    <t>Spádoviště - kompresorovny GA18+FF filtr kit DD70+</t>
  </si>
  <si>
    <t>674312939</t>
  </si>
  <si>
    <t>7591911510</t>
  </si>
  <si>
    <t>Spádoviště - kompresorovny GA18+FF olej Rif Ndurance 5L</t>
  </si>
  <si>
    <t>-2058585319</t>
  </si>
  <si>
    <t>PS03-02 - ÚRS</t>
  </si>
  <si>
    <t>HZS4232</t>
  </si>
  <si>
    <t>Hodinové zúčtovací sazby ostatních profesí revizní a kontrolní činnost technik odborný</t>
  </si>
  <si>
    <t>-2011423697</t>
  </si>
  <si>
    <t>https://podminky.urs.cz/item/CS_URS_2024_01/HZS4232</t>
  </si>
  <si>
    <t>VON - -</t>
  </si>
  <si>
    <t>VRN - Vedlejší rozpočtové náklady</t>
  </si>
  <si>
    <t xml:space="preserve">    VRN6 - Územní vlivy</t>
  </si>
  <si>
    <t>VRN</t>
  </si>
  <si>
    <t>Vedlejší rozpočtové náklady</t>
  </si>
  <si>
    <t>VRN6</t>
  </si>
  <si>
    <t>Územní vlivy</t>
  </si>
  <si>
    <t>032105001</t>
  </si>
  <si>
    <t>Územní vlivy mimostaveništní doprava</t>
  </si>
  <si>
    <t>km</t>
  </si>
  <si>
    <t>1024</t>
  </si>
  <si>
    <t>1705894991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</si>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</sst>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0" fontId="36" fillId="0" borderId="1" xfId="0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69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podminky.urs.cz/item/CS_URS_2024_01/HZS213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s://podminky.urs.cz/item/CS_URS_2024_01/HZS4232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abSelected="1" workbookViewId="0">
      <selection activeCell="AN8" sqref="AN8"/>
    </sheetView>
  </sheetViews>
  <sheetFormatPr defaultRowHeight="13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7" customHeight="1">
      <c r="AR2" s="344"/>
      <c r="AS2" s="344"/>
      <c r="AT2" s="344"/>
      <c r="AU2" s="344"/>
      <c r="AV2" s="344"/>
      <c r="AW2" s="344"/>
      <c r="AX2" s="344"/>
      <c r="AY2" s="344"/>
      <c r="AZ2" s="344"/>
      <c r="BA2" s="344"/>
      <c r="BB2" s="344"/>
      <c r="BC2" s="344"/>
      <c r="BD2" s="344"/>
      <c r="BE2" s="344"/>
      <c r="BS2" s="16" t="s">
        <v>6</v>
      </c>
      <c r="BT2" s="16" t="s">
        <v>7</v>
      </c>
    </row>
    <row r="3" spans="1:74" s="1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8" t="s">
        <v>14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21"/>
      <c r="AL5" s="21"/>
      <c r="AM5" s="21"/>
      <c r="AN5" s="21"/>
      <c r="AO5" s="21"/>
      <c r="AP5" s="21"/>
      <c r="AQ5" s="21"/>
      <c r="AR5" s="19"/>
      <c r="BE5" s="325" t="s">
        <v>15</v>
      </c>
      <c r="BS5" s="16" t="s">
        <v>6</v>
      </c>
    </row>
    <row r="6" spans="1:74" s="1" customFormat="1" ht="37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0" t="s">
        <v>17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21"/>
      <c r="AL6" s="21"/>
      <c r="AM6" s="21"/>
      <c r="AN6" s="21"/>
      <c r="AO6" s="21"/>
      <c r="AP6" s="21"/>
      <c r="AQ6" s="21"/>
      <c r="AR6" s="19"/>
      <c r="BE6" s="326"/>
      <c r="BS6" s="16" t="s">
        <v>18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21</v>
      </c>
      <c r="AL7" s="21"/>
      <c r="AM7" s="21"/>
      <c r="AN7" s="26" t="s">
        <v>22</v>
      </c>
      <c r="AO7" s="21"/>
      <c r="AP7" s="21"/>
      <c r="AQ7" s="21"/>
      <c r="AR7" s="19"/>
      <c r="BE7" s="326"/>
      <c r="BS7" s="16" t="s">
        <v>23</v>
      </c>
    </row>
    <row r="8" spans="1:74" s="1" customFormat="1" ht="12" customHeight="1">
      <c r="B8" s="20"/>
      <c r="C8" s="21"/>
      <c r="D8" s="28" t="s">
        <v>24</v>
      </c>
      <c r="E8" s="21"/>
      <c r="F8" s="21"/>
      <c r="G8" s="21"/>
      <c r="H8" s="21"/>
      <c r="I8" s="21"/>
      <c r="J8" s="21"/>
      <c r="K8" s="26" t="s">
        <v>25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26</v>
      </c>
      <c r="AL8" s="21"/>
      <c r="AM8" s="21"/>
      <c r="AN8" s="29"/>
      <c r="AO8" s="21"/>
      <c r="AP8" s="21"/>
      <c r="AQ8" s="21"/>
      <c r="AR8" s="19"/>
      <c r="BE8" s="326"/>
      <c r="BS8" s="16" t="s">
        <v>27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6"/>
      <c r="BS9" s="16" t="s">
        <v>28</v>
      </c>
    </row>
    <row r="10" spans="1:74" s="1" customFormat="1" ht="12" customHeight="1">
      <c r="B10" s="20"/>
      <c r="C10" s="21"/>
      <c r="D10" s="28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30</v>
      </c>
      <c r="AL10" s="21"/>
      <c r="AM10" s="21"/>
      <c r="AN10" s="26" t="s">
        <v>22</v>
      </c>
      <c r="AO10" s="21"/>
      <c r="AP10" s="21"/>
      <c r="AQ10" s="21"/>
      <c r="AR10" s="19"/>
      <c r="BE10" s="326"/>
      <c r="BS10" s="16" t="s">
        <v>18</v>
      </c>
    </row>
    <row r="11" spans="1:74" s="1" customFormat="1" ht="18.5" customHeight="1">
      <c r="B11" s="20"/>
      <c r="C11" s="21"/>
      <c r="D11" s="21"/>
      <c r="E11" s="26" t="s">
        <v>31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32</v>
      </c>
      <c r="AL11" s="21"/>
      <c r="AM11" s="21"/>
      <c r="AN11" s="26" t="s">
        <v>22</v>
      </c>
      <c r="AO11" s="21"/>
      <c r="AP11" s="21"/>
      <c r="AQ11" s="21"/>
      <c r="AR11" s="19"/>
      <c r="BE11" s="326"/>
      <c r="BS11" s="16" t="s">
        <v>18</v>
      </c>
    </row>
    <row r="12" spans="1:74" s="1" customFormat="1" ht="7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6"/>
      <c r="BS12" s="16" t="s">
        <v>18</v>
      </c>
    </row>
    <row r="13" spans="1:74" s="1" customFormat="1" ht="12" customHeight="1">
      <c r="B13" s="20"/>
      <c r="C13" s="21"/>
      <c r="D13" s="28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30</v>
      </c>
      <c r="AL13" s="21"/>
      <c r="AM13" s="21"/>
      <c r="AN13" s="30" t="s">
        <v>34</v>
      </c>
      <c r="AO13" s="21"/>
      <c r="AP13" s="21"/>
      <c r="AQ13" s="21"/>
      <c r="AR13" s="19"/>
      <c r="BE13" s="326"/>
      <c r="BS13" s="16" t="s">
        <v>18</v>
      </c>
    </row>
    <row r="14" spans="1:74" ht="12.5">
      <c r="B14" s="20"/>
      <c r="C14" s="21"/>
      <c r="D14" s="21"/>
      <c r="E14" s="331" t="s">
        <v>34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28" t="s">
        <v>32</v>
      </c>
      <c r="AL14" s="21"/>
      <c r="AM14" s="21"/>
      <c r="AN14" s="30" t="s">
        <v>34</v>
      </c>
      <c r="AO14" s="21"/>
      <c r="AP14" s="21"/>
      <c r="AQ14" s="21"/>
      <c r="AR14" s="19"/>
      <c r="BE14" s="326"/>
      <c r="BS14" s="16" t="s">
        <v>18</v>
      </c>
    </row>
    <row r="15" spans="1:74" s="1" customFormat="1" ht="7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6"/>
      <c r="BS15" s="16" t="s">
        <v>4</v>
      </c>
    </row>
    <row r="16" spans="1:74" s="1" customFormat="1" ht="12" customHeight="1">
      <c r="B16" s="20"/>
      <c r="C16" s="21"/>
      <c r="D16" s="28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30</v>
      </c>
      <c r="AL16" s="21"/>
      <c r="AM16" s="21"/>
      <c r="AN16" s="26" t="s">
        <v>22</v>
      </c>
      <c r="AO16" s="21"/>
      <c r="AP16" s="21"/>
      <c r="AQ16" s="21"/>
      <c r="AR16" s="19"/>
      <c r="BE16" s="326"/>
      <c r="BS16" s="16" t="s">
        <v>4</v>
      </c>
    </row>
    <row r="17" spans="1:71" s="1" customFormat="1" ht="18.5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32</v>
      </c>
      <c r="AL17" s="21"/>
      <c r="AM17" s="21"/>
      <c r="AN17" s="26" t="s">
        <v>22</v>
      </c>
      <c r="AO17" s="21"/>
      <c r="AP17" s="21"/>
      <c r="AQ17" s="21"/>
      <c r="AR17" s="19"/>
      <c r="BE17" s="326"/>
      <c r="BS17" s="16" t="s">
        <v>37</v>
      </c>
    </row>
    <row r="18" spans="1:71" s="1" customFormat="1" ht="7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6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30</v>
      </c>
      <c r="AL19" s="21"/>
      <c r="AM19" s="21"/>
      <c r="AN19" s="26" t="s">
        <v>22</v>
      </c>
      <c r="AO19" s="21"/>
      <c r="AP19" s="21"/>
      <c r="AQ19" s="21"/>
      <c r="AR19" s="19"/>
      <c r="BE19" s="326"/>
      <c r="BS19" s="16" t="s">
        <v>6</v>
      </c>
    </row>
    <row r="20" spans="1:71" s="1" customFormat="1" ht="18.5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32</v>
      </c>
      <c r="AL20" s="21"/>
      <c r="AM20" s="21"/>
      <c r="AN20" s="26" t="s">
        <v>22</v>
      </c>
      <c r="AO20" s="21"/>
      <c r="AP20" s="21"/>
      <c r="AQ20" s="21"/>
      <c r="AR20" s="19"/>
      <c r="BE20" s="326"/>
      <c r="BS20" s="16" t="s">
        <v>4</v>
      </c>
    </row>
    <row r="21" spans="1:71" s="1" customFormat="1" ht="7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6"/>
    </row>
    <row r="22" spans="1:71" s="1" customFormat="1" ht="12" customHeight="1">
      <c r="B22" s="20"/>
      <c r="C22" s="21"/>
      <c r="D22" s="28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6"/>
    </row>
    <row r="23" spans="1:71" s="1" customFormat="1" ht="47.25" customHeight="1">
      <c r="B23" s="20"/>
      <c r="C23" s="21"/>
      <c r="D23" s="21"/>
      <c r="E23" s="333" t="s">
        <v>41</v>
      </c>
      <c r="F23" s="333"/>
      <c r="G23" s="333"/>
      <c r="H23" s="333"/>
      <c r="I23" s="333"/>
      <c r="J23" s="333"/>
      <c r="K23" s="333"/>
      <c r="L23" s="333"/>
      <c r="M23" s="333"/>
      <c r="N23" s="333"/>
      <c r="O23" s="333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21"/>
      <c r="AP23" s="21"/>
      <c r="AQ23" s="21"/>
      <c r="AR23" s="19"/>
      <c r="BE23" s="326"/>
    </row>
    <row r="24" spans="1:71" s="1" customFormat="1" ht="7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6"/>
    </row>
    <row r="25" spans="1:71" s="1" customFormat="1" ht="7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6"/>
    </row>
    <row r="26" spans="1:71" s="2" customFormat="1" ht="25.9" customHeight="1">
      <c r="A26" s="33"/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4">
        <f>ROUND(AG54,2)</f>
        <v>0</v>
      </c>
      <c r="AL26" s="335"/>
      <c r="AM26" s="335"/>
      <c r="AN26" s="335"/>
      <c r="AO26" s="335"/>
      <c r="AP26" s="35"/>
      <c r="AQ26" s="35"/>
      <c r="AR26" s="38"/>
      <c r="BE26" s="326"/>
    </row>
    <row r="27" spans="1:71" s="2" customFormat="1" ht="7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6"/>
    </row>
    <row r="28" spans="1:71" s="2" customFormat="1" ht="12.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6" t="s">
        <v>43</v>
      </c>
      <c r="M28" s="336"/>
      <c r="N28" s="336"/>
      <c r="O28" s="336"/>
      <c r="P28" s="336"/>
      <c r="Q28" s="35"/>
      <c r="R28" s="35"/>
      <c r="S28" s="35"/>
      <c r="T28" s="35"/>
      <c r="U28" s="35"/>
      <c r="V28" s="35"/>
      <c r="W28" s="336" t="s">
        <v>44</v>
      </c>
      <c r="X28" s="336"/>
      <c r="Y28" s="336"/>
      <c r="Z28" s="336"/>
      <c r="AA28" s="336"/>
      <c r="AB28" s="336"/>
      <c r="AC28" s="336"/>
      <c r="AD28" s="336"/>
      <c r="AE28" s="336"/>
      <c r="AF28" s="35"/>
      <c r="AG28" s="35"/>
      <c r="AH28" s="35"/>
      <c r="AI28" s="35"/>
      <c r="AJ28" s="35"/>
      <c r="AK28" s="336" t="s">
        <v>45</v>
      </c>
      <c r="AL28" s="336"/>
      <c r="AM28" s="336"/>
      <c r="AN28" s="336"/>
      <c r="AO28" s="336"/>
      <c r="AP28" s="35"/>
      <c r="AQ28" s="35"/>
      <c r="AR28" s="38"/>
      <c r="BE28" s="326"/>
    </row>
    <row r="29" spans="1:71" s="3" customFormat="1" ht="14.4" customHeight="1">
      <c r="B29" s="39"/>
      <c r="C29" s="40"/>
      <c r="D29" s="28" t="s">
        <v>46</v>
      </c>
      <c r="E29" s="40"/>
      <c r="F29" s="28" t="s">
        <v>47</v>
      </c>
      <c r="G29" s="40"/>
      <c r="H29" s="40"/>
      <c r="I29" s="40"/>
      <c r="J29" s="40"/>
      <c r="K29" s="40"/>
      <c r="L29" s="339">
        <v>0.21</v>
      </c>
      <c r="M29" s="338"/>
      <c r="N29" s="338"/>
      <c r="O29" s="338"/>
      <c r="P29" s="338"/>
      <c r="Q29" s="40"/>
      <c r="R29" s="40"/>
      <c r="S29" s="40"/>
      <c r="T29" s="40"/>
      <c r="U29" s="40"/>
      <c r="V29" s="40"/>
      <c r="W29" s="337">
        <f>ROUND(AZ54, 2)</f>
        <v>0</v>
      </c>
      <c r="X29" s="338"/>
      <c r="Y29" s="338"/>
      <c r="Z29" s="338"/>
      <c r="AA29" s="338"/>
      <c r="AB29" s="338"/>
      <c r="AC29" s="338"/>
      <c r="AD29" s="338"/>
      <c r="AE29" s="338"/>
      <c r="AF29" s="40"/>
      <c r="AG29" s="40"/>
      <c r="AH29" s="40"/>
      <c r="AI29" s="40"/>
      <c r="AJ29" s="40"/>
      <c r="AK29" s="337">
        <f>ROUND(AV54, 2)</f>
        <v>0</v>
      </c>
      <c r="AL29" s="338"/>
      <c r="AM29" s="338"/>
      <c r="AN29" s="338"/>
      <c r="AO29" s="338"/>
      <c r="AP29" s="40"/>
      <c r="AQ29" s="40"/>
      <c r="AR29" s="41"/>
      <c r="BE29" s="327"/>
    </row>
    <row r="30" spans="1:71" s="3" customFormat="1" ht="14.4" customHeight="1">
      <c r="B30" s="39"/>
      <c r="C30" s="40"/>
      <c r="D30" s="40"/>
      <c r="E30" s="40"/>
      <c r="F30" s="28" t="s">
        <v>48</v>
      </c>
      <c r="G30" s="40"/>
      <c r="H30" s="40"/>
      <c r="I30" s="40"/>
      <c r="J30" s="40"/>
      <c r="K30" s="40"/>
      <c r="L30" s="339">
        <v>0.15</v>
      </c>
      <c r="M30" s="338"/>
      <c r="N30" s="338"/>
      <c r="O30" s="338"/>
      <c r="P30" s="338"/>
      <c r="Q30" s="40"/>
      <c r="R30" s="40"/>
      <c r="S30" s="40"/>
      <c r="T30" s="40"/>
      <c r="U30" s="40"/>
      <c r="V30" s="40"/>
      <c r="W30" s="337">
        <f>ROUND(BA54, 2)</f>
        <v>0</v>
      </c>
      <c r="X30" s="338"/>
      <c r="Y30" s="338"/>
      <c r="Z30" s="338"/>
      <c r="AA30" s="338"/>
      <c r="AB30" s="338"/>
      <c r="AC30" s="338"/>
      <c r="AD30" s="338"/>
      <c r="AE30" s="338"/>
      <c r="AF30" s="40"/>
      <c r="AG30" s="40"/>
      <c r="AH30" s="40"/>
      <c r="AI30" s="40"/>
      <c r="AJ30" s="40"/>
      <c r="AK30" s="337">
        <f>ROUND(AW54, 2)</f>
        <v>0</v>
      </c>
      <c r="AL30" s="338"/>
      <c r="AM30" s="338"/>
      <c r="AN30" s="338"/>
      <c r="AO30" s="338"/>
      <c r="AP30" s="40"/>
      <c r="AQ30" s="40"/>
      <c r="AR30" s="41"/>
      <c r="BE30" s="327"/>
    </row>
    <row r="31" spans="1:71" s="3" customFormat="1" ht="14.4" hidden="1" customHeight="1">
      <c r="B31" s="39"/>
      <c r="C31" s="40"/>
      <c r="D31" s="40"/>
      <c r="E31" s="40"/>
      <c r="F31" s="28" t="s">
        <v>49</v>
      </c>
      <c r="G31" s="40"/>
      <c r="H31" s="40"/>
      <c r="I31" s="40"/>
      <c r="J31" s="40"/>
      <c r="K31" s="40"/>
      <c r="L31" s="339">
        <v>0.21</v>
      </c>
      <c r="M31" s="338"/>
      <c r="N31" s="338"/>
      <c r="O31" s="338"/>
      <c r="P31" s="338"/>
      <c r="Q31" s="40"/>
      <c r="R31" s="40"/>
      <c r="S31" s="40"/>
      <c r="T31" s="40"/>
      <c r="U31" s="40"/>
      <c r="V31" s="40"/>
      <c r="W31" s="337">
        <f>ROUND(BB54, 2)</f>
        <v>0</v>
      </c>
      <c r="X31" s="338"/>
      <c r="Y31" s="338"/>
      <c r="Z31" s="338"/>
      <c r="AA31" s="338"/>
      <c r="AB31" s="338"/>
      <c r="AC31" s="338"/>
      <c r="AD31" s="338"/>
      <c r="AE31" s="338"/>
      <c r="AF31" s="40"/>
      <c r="AG31" s="40"/>
      <c r="AH31" s="40"/>
      <c r="AI31" s="40"/>
      <c r="AJ31" s="40"/>
      <c r="AK31" s="337">
        <v>0</v>
      </c>
      <c r="AL31" s="338"/>
      <c r="AM31" s="338"/>
      <c r="AN31" s="338"/>
      <c r="AO31" s="338"/>
      <c r="AP31" s="40"/>
      <c r="AQ31" s="40"/>
      <c r="AR31" s="41"/>
      <c r="BE31" s="327"/>
    </row>
    <row r="32" spans="1:71" s="3" customFormat="1" ht="14.4" hidden="1" customHeight="1">
      <c r="B32" s="39"/>
      <c r="C32" s="40"/>
      <c r="D32" s="40"/>
      <c r="E32" s="40"/>
      <c r="F32" s="28" t="s">
        <v>50</v>
      </c>
      <c r="G32" s="40"/>
      <c r="H32" s="40"/>
      <c r="I32" s="40"/>
      <c r="J32" s="40"/>
      <c r="K32" s="40"/>
      <c r="L32" s="339">
        <v>0.15</v>
      </c>
      <c r="M32" s="338"/>
      <c r="N32" s="338"/>
      <c r="O32" s="338"/>
      <c r="P32" s="338"/>
      <c r="Q32" s="40"/>
      <c r="R32" s="40"/>
      <c r="S32" s="40"/>
      <c r="T32" s="40"/>
      <c r="U32" s="40"/>
      <c r="V32" s="40"/>
      <c r="W32" s="337">
        <f>ROUND(BC54, 2)</f>
        <v>0</v>
      </c>
      <c r="X32" s="338"/>
      <c r="Y32" s="338"/>
      <c r="Z32" s="338"/>
      <c r="AA32" s="338"/>
      <c r="AB32" s="338"/>
      <c r="AC32" s="338"/>
      <c r="AD32" s="338"/>
      <c r="AE32" s="338"/>
      <c r="AF32" s="40"/>
      <c r="AG32" s="40"/>
      <c r="AH32" s="40"/>
      <c r="AI32" s="40"/>
      <c r="AJ32" s="40"/>
      <c r="AK32" s="337">
        <v>0</v>
      </c>
      <c r="AL32" s="338"/>
      <c r="AM32" s="338"/>
      <c r="AN32" s="338"/>
      <c r="AO32" s="338"/>
      <c r="AP32" s="40"/>
      <c r="AQ32" s="40"/>
      <c r="AR32" s="41"/>
      <c r="BE32" s="327"/>
    </row>
    <row r="33" spans="1:57" s="3" customFormat="1" ht="14.4" hidden="1" customHeight="1">
      <c r="B33" s="39"/>
      <c r="C33" s="40"/>
      <c r="D33" s="40"/>
      <c r="E33" s="40"/>
      <c r="F33" s="28" t="s">
        <v>51</v>
      </c>
      <c r="G33" s="40"/>
      <c r="H33" s="40"/>
      <c r="I33" s="40"/>
      <c r="J33" s="40"/>
      <c r="K33" s="40"/>
      <c r="L33" s="339">
        <v>0</v>
      </c>
      <c r="M33" s="338"/>
      <c r="N33" s="338"/>
      <c r="O33" s="338"/>
      <c r="P33" s="338"/>
      <c r="Q33" s="40"/>
      <c r="R33" s="40"/>
      <c r="S33" s="40"/>
      <c r="T33" s="40"/>
      <c r="U33" s="40"/>
      <c r="V33" s="40"/>
      <c r="W33" s="337">
        <f>ROUND(BD54, 2)</f>
        <v>0</v>
      </c>
      <c r="X33" s="338"/>
      <c r="Y33" s="338"/>
      <c r="Z33" s="338"/>
      <c r="AA33" s="338"/>
      <c r="AB33" s="338"/>
      <c r="AC33" s="338"/>
      <c r="AD33" s="338"/>
      <c r="AE33" s="338"/>
      <c r="AF33" s="40"/>
      <c r="AG33" s="40"/>
      <c r="AH33" s="40"/>
      <c r="AI33" s="40"/>
      <c r="AJ33" s="40"/>
      <c r="AK33" s="337">
        <v>0</v>
      </c>
      <c r="AL33" s="338"/>
      <c r="AM33" s="338"/>
      <c r="AN33" s="338"/>
      <c r="AO33" s="338"/>
      <c r="AP33" s="40"/>
      <c r="AQ33" s="40"/>
      <c r="AR33" s="41"/>
    </row>
    <row r="34" spans="1:57" s="2" customFormat="1" ht="7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343" t="s">
        <v>54</v>
      </c>
      <c r="Y35" s="341"/>
      <c r="Z35" s="341"/>
      <c r="AA35" s="341"/>
      <c r="AB35" s="341"/>
      <c r="AC35" s="44"/>
      <c r="AD35" s="44"/>
      <c r="AE35" s="44"/>
      <c r="AF35" s="44"/>
      <c r="AG35" s="44"/>
      <c r="AH35" s="44"/>
      <c r="AI35" s="44"/>
      <c r="AJ35" s="44"/>
      <c r="AK35" s="340">
        <f>SUM(AK26:AK33)</f>
        <v>0</v>
      </c>
      <c r="AL35" s="341"/>
      <c r="AM35" s="341"/>
      <c r="AN35" s="341"/>
      <c r="AO35" s="342"/>
      <c r="AP35" s="42"/>
      <c r="AQ35" s="42"/>
      <c r="AR35" s="38"/>
      <c r="BE35" s="33"/>
    </row>
    <row r="36" spans="1:57" s="2" customFormat="1" ht="7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7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7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5" customHeight="1">
      <c r="A42" s="33"/>
      <c r="B42" s="34"/>
      <c r="C42" s="22" t="s">
        <v>55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7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F20240129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7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1" t="str">
        <f>K6</f>
        <v>Údržba, opravy a odstraňování závad u SSZT OŘ OVA 2024 - KB a kompresoroven - Obvod SSZT Ostrava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55"/>
      <c r="AL45" s="55"/>
      <c r="AM45" s="55"/>
      <c r="AN45" s="55"/>
      <c r="AO45" s="55"/>
      <c r="AP45" s="55"/>
      <c r="AQ45" s="55"/>
      <c r="AR45" s="56"/>
    </row>
    <row r="46" spans="1:57" s="2" customFormat="1" ht="7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24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Oblastní ředitelství Ostrava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26</v>
      </c>
      <c r="AJ47" s="35"/>
      <c r="AK47" s="35"/>
      <c r="AL47" s="35"/>
      <c r="AM47" s="303" t="str">
        <f>IF(AN8= "","",AN8)</f>
        <v/>
      </c>
      <c r="AN47" s="303"/>
      <c r="AO47" s="35"/>
      <c r="AP47" s="35"/>
      <c r="AQ47" s="35"/>
      <c r="AR47" s="38"/>
      <c r="BE47" s="33"/>
    </row>
    <row r="48" spans="1:57" s="2" customFormat="1" ht="7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15" customHeight="1">
      <c r="A49" s="33"/>
      <c r="B49" s="34"/>
      <c r="C49" s="28" t="s">
        <v>29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Správa železnic, státní organizace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35</v>
      </c>
      <c r="AJ49" s="35"/>
      <c r="AK49" s="35"/>
      <c r="AL49" s="35"/>
      <c r="AM49" s="304" t="str">
        <f>IF(E17="","",E17)</f>
        <v xml:space="preserve"> </v>
      </c>
      <c r="AN49" s="305"/>
      <c r="AO49" s="305"/>
      <c r="AP49" s="305"/>
      <c r="AQ49" s="35"/>
      <c r="AR49" s="38"/>
      <c r="AS49" s="306" t="s">
        <v>56</v>
      </c>
      <c r="AT49" s="307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15" customHeight="1">
      <c r="A50" s="33"/>
      <c r="B50" s="34"/>
      <c r="C50" s="28" t="s">
        <v>33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304" t="str">
        <f>IF(E20="","",E20)</f>
        <v>Kotasková Jana</v>
      </c>
      <c r="AN50" s="305"/>
      <c r="AO50" s="305"/>
      <c r="AP50" s="305"/>
      <c r="AQ50" s="35"/>
      <c r="AR50" s="38"/>
      <c r="AS50" s="308"/>
      <c r="AT50" s="309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7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0"/>
      <c r="AT51" s="311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2" t="s">
        <v>57</v>
      </c>
      <c r="D52" s="313"/>
      <c r="E52" s="313"/>
      <c r="F52" s="313"/>
      <c r="G52" s="313"/>
      <c r="H52" s="65"/>
      <c r="I52" s="315" t="s">
        <v>58</v>
      </c>
      <c r="J52" s="313"/>
      <c r="K52" s="313"/>
      <c r="L52" s="313"/>
      <c r="M52" s="313"/>
      <c r="N52" s="313"/>
      <c r="O52" s="313"/>
      <c r="P52" s="313"/>
      <c r="Q52" s="313"/>
      <c r="R52" s="313"/>
      <c r="S52" s="313"/>
      <c r="T52" s="313"/>
      <c r="U52" s="313"/>
      <c r="V52" s="313"/>
      <c r="W52" s="313"/>
      <c r="X52" s="313"/>
      <c r="Y52" s="313"/>
      <c r="Z52" s="313"/>
      <c r="AA52" s="313"/>
      <c r="AB52" s="313"/>
      <c r="AC52" s="313"/>
      <c r="AD52" s="313"/>
      <c r="AE52" s="313"/>
      <c r="AF52" s="313"/>
      <c r="AG52" s="314" t="s">
        <v>59</v>
      </c>
      <c r="AH52" s="313"/>
      <c r="AI52" s="313"/>
      <c r="AJ52" s="313"/>
      <c r="AK52" s="313"/>
      <c r="AL52" s="313"/>
      <c r="AM52" s="313"/>
      <c r="AN52" s="315" t="s">
        <v>60</v>
      </c>
      <c r="AO52" s="313"/>
      <c r="AP52" s="313"/>
      <c r="AQ52" s="66" t="s">
        <v>61</v>
      </c>
      <c r="AR52" s="38"/>
      <c r="AS52" s="67" t="s">
        <v>62</v>
      </c>
      <c r="AT52" s="68" t="s">
        <v>63</v>
      </c>
      <c r="AU52" s="68" t="s">
        <v>64</v>
      </c>
      <c r="AV52" s="68" t="s">
        <v>65</v>
      </c>
      <c r="AW52" s="68" t="s">
        <v>66</v>
      </c>
      <c r="AX52" s="68" t="s">
        <v>67</v>
      </c>
      <c r="AY52" s="68" t="s">
        <v>68</v>
      </c>
      <c r="AZ52" s="68" t="s">
        <v>69</v>
      </c>
      <c r="BA52" s="68" t="s">
        <v>70</v>
      </c>
      <c r="BB52" s="68" t="s">
        <v>71</v>
      </c>
      <c r="BC52" s="68" t="s">
        <v>72</v>
      </c>
      <c r="BD52" s="69" t="s">
        <v>73</v>
      </c>
      <c r="BE52" s="33"/>
    </row>
    <row r="53" spans="1:91" s="2" customFormat="1" ht="10.7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74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3">
        <f>ROUND(AG55+AG56+AG59+AG62,2)</f>
        <v>0</v>
      </c>
      <c r="AH54" s="323"/>
      <c r="AI54" s="323"/>
      <c r="AJ54" s="323"/>
      <c r="AK54" s="323"/>
      <c r="AL54" s="323"/>
      <c r="AM54" s="323"/>
      <c r="AN54" s="324">
        <f t="shared" ref="AN54:AN62" si="0">SUM(AG54,AT54)</f>
        <v>0</v>
      </c>
      <c r="AO54" s="324"/>
      <c r="AP54" s="324"/>
      <c r="AQ54" s="77" t="s">
        <v>22</v>
      </c>
      <c r="AR54" s="78"/>
      <c r="AS54" s="79">
        <f>ROUND(AS55+AS56+AS59+AS62,2)</f>
        <v>0</v>
      </c>
      <c r="AT54" s="80">
        <f t="shared" ref="AT54:AT62" si="1">ROUND(SUM(AV54:AW54),2)</f>
        <v>0</v>
      </c>
      <c r="AU54" s="81">
        <f>ROUND(AU55+AU56+AU59+AU62,5)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ROUND(AZ55+AZ56+AZ59+AZ62,2)</f>
        <v>0</v>
      </c>
      <c r="BA54" s="80">
        <f>ROUND(BA55+BA56+BA59+BA62,2)</f>
        <v>0</v>
      </c>
      <c r="BB54" s="80">
        <f>ROUND(BB55+BB56+BB59+BB62,2)</f>
        <v>0</v>
      </c>
      <c r="BC54" s="80">
        <f>ROUND(BC55+BC56+BC59+BC62,2)</f>
        <v>0</v>
      </c>
      <c r="BD54" s="82">
        <f>ROUND(BD55+BD56+BD59+BD62,2)</f>
        <v>0</v>
      </c>
      <c r="BS54" s="83" t="s">
        <v>75</v>
      </c>
      <c r="BT54" s="83" t="s">
        <v>76</v>
      </c>
      <c r="BU54" s="84" t="s">
        <v>77</v>
      </c>
      <c r="BV54" s="83" t="s">
        <v>78</v>
      </c>
      <c r="BW54" s="83" t="s">
        <v>5</v>
      </c>
      <c r="BX54" s="83" t="s">
        <v>79</v>
      </c>
      <c r="CL54" s="83" t="s">
        <v>20</v>
      </c>
    </row>
    <row r="55" spans="1:91" s="7" customFormat="1" ht="16.5" customHeight="1">
      <c r="A55" s="85" t="s">
        <v>80</v>
      </c>
      <c r="B55" s="86"/>
      <c r="C55" s="87"/>
      <c r="D55" s="318" t="s">
        <v>81</v>
      </c>
      <c r="E55" s="318"/>
      <c r="F55" s="318"/>
      <c r="G55" s="318"/>
      <c r="H55" s="318"/>
      <c r="I55" s="88"/>
      <c r="J55" s="318" t="s">
        <v>82</v>
      </c>
      <c r="K55" s="318"/>
      <c r="L55" s="318"/>
      <c r="M55" s="318"/>
      <c r="N55" s="318"/>
      <c r="O55" s="318"/>
      <c r="P55" s="318"/>
      <c r="Q55" s="318"/>
      <c r="R55" s="318"/>
      <c r="S55" s="318"/>
      <c r="T55" s="318"/>
      <c r="U55" s="318"/>
      <c r="V55" s="318"/>
      <c r="W55" s="318"/>
      <c r="X55" s="318"/>
      <c r="Y55" s="318"/>
      <c r="Z55" s="318"/>
      <c r="AA55" s="318"/>
      <c r="AB55" s="318"/>
      <c r="AC55" s="318"/>
      <c r="AD55" s="318"/>
      <c r="AE55" s="318"/>
      <c r="AF55" s="318"/>
      <c r="AG55" s="316">
        <f>'PS01 - Údržba kolejových ...'!J30</f>
        <v>0</v>
      </c>
      <c r="AH55" s="317"/>
      <c r="AI55" s="317"/>
      <c r="AJ55" s="317"/>
      <c r="AK55" s="317"/>
      <c r="AL55" s="317"/>
      <c r="AM55" s="317"/>
      <c r="AN55" s="316">
        <f t="shared" si="0"/>
        <v>0</v>
      </c>
      <c r="AO55" s="317"/>
      <c r="AP55" s="317"/>
      <c r="AQ55" s="89" t="s">
        <v>83</v>
      </c>
      <c r="AR55" s="90"/>
      <c r="AS55" s="91">
        <v>0</v>
      </c>
      <c r="AT55" s="92">
        <f t="shared" si="1"/>
        <v>0</v>
      </c>
      <c r="AU55" s="93">
        <f>'PS01 - Údržba kolejových ...'!P80</f>
        <v>0</v>
      </c>
      <c r="AV55" s="92">
        <f>'PS01 - Údržba kolejových ...'!J33</f>
        <v>0</v>
      </c>
      <c r="AW55" s="92">
        <f>'PS01 - Údržba kolejových ...'!J34</f>
        <v>0</v>
      </c>
      <c r="AX55" s="92">
        <f>'PS01 - Údržba kolejových ...'!J35</f>
        <v>0</v>
      </c>
      <c r="AY55" s="92">
        <f>'PS01 - Údržba kolejových ...'!J36</f>
        <v>0</v>
      </c>
      <c r="AZ55" s="92">
        <f>'PS01 - Údržba kolejových ...'!F33</f>
        <v>0</v>
      </c>
      <c r="BA55" s="92">
        <f>'PS01 - Údržba kolejových ...'!F34</f>
        <v>0</v>
      </c>
      <c r="BB55" s="92">
        <f>'PS01 - Údržba kolejových ...'!F35</f>
        <v>0</v>
      </c>
      <c r="BC55" s="92">
        <f>'PS01 - Údržba kolejových ...'!F36</f>
        <v>0</v>
      </c>
      <c r="BD55" s="94">
        <f>'PS01 - Údržba kolejových ...'!F37</f>
        <v>0</v>
      </c>
      <c r="BT55" s="95" t="s">
        <v>23</v>
      </c>
      <c r="BV55" s="95" t="s">
        <v>78</v>
      </c>
      <c r="BW55" s="95" t="s">
        <v>84</v>
      </c>
      <c r="BX55" s="95" t="s">
        <v>5</v>
      </c>
      <c r="CL55" s="95" t="s">
        <v>20</v>
      </c>
      <c r="CM55" s="95" t="s">
        <v>85</v>
      </c>
    </row>
    <row r="56" spans="1:91" s="7" customFormat="1" ht="16.5" customHeight="1">
      <c r="B56" s="86"/>
      <c r="C56" s="87"/>
      <c r="D56" s="318" t="s">
        <v>86</v>
      </c>
      <c r="E56" s="318"/>
      <c r="F56" s="318"/>
      <c r="G56" s="318"/>
      <c r="H56" s="318"/>
      <c r="I56" s="88"/>
      <c r="J56" s="318" t="s">
        <v>87</v>
      </c>
      <c r="K56" s="318"/>
      <c r="L56" s="318"/>
      <c r="M56" s="318"/>
      <c r="N56" s="318"/>
      <c r="O56" s="318"/>
      <c r="P56" s="318"/>
      <c r="Q56" s="318"/>
      <c r="R56" s="318"/>
      <c r="S56" s="318"/>
      <c r="T56" s="318"/>
      <c r="U56" s="318"/>
      <c r="V56" s="318"/>
      <c r="W56" s="318"/>
      <c r="X56" s="318"/>
      <c r="Y56" s="318"/>
      <c r="Z56" s="318"/>
      <c r="AA56" s="318"/>
      <c r="AB56" s="318"/>
      <c r="AC56" s="318"/>
      <c r="AD56" s="318"/>
      <c r="AE56" s="318"/>
      <c r="AF56" s="318"/>
      <c r="AG56" s="319">
        <f>ROUND(SUM(AG57:AG58),2)</f>
        <v>0</v>
      </c>
      <c r="AH56" s="317"/>
      <c r="AI56" s="317"/>
      <c r="AJ56" s="317"/>
      <c r="AK56" s="317"/>
      <c r="AL56" s="317"/>
      <c r="AM56" s="317"/>
      <c r="AN56" s="316">
        <f t="shared" si="0"/>
        <v>0</v>
      </c>
      <c r="AO56" s="317"/>
      <c r="AP56" s="317"/>
      <c r="AQ56" s="89" t="s">
        <v>88</v>
      </c>
      <c r="AR56" s="90"/>
      <c r="AS56" s="91">
        <f>ROUND(SUM(AS57:AS58),2)</f>
        <v>0</v>
      </c>
      <c r="AT56" s="92">
        <f t="shared" si="1"/>
        <v>0</v>
      </c>
      <c r="AU56" s="93">
        <f>ROUND(SUM(AU57:AU58),5)</f>
        <v>0</v>
      </c>
      <c r="AV56" s="92">
        <f>ROUND(AZ56*L29,2)</f>
        <v>0</v>
      </c>
      <c r="AW56" s="92">
        <f>ROUND(BA56*L30,2)</f>
        <v>0</v>
      </c>
      <c r="AX56" s="92">
        <f>ROUND(BB56*L29,2)</f>
        <v>0</v>
      </c>
      <c r="AY56" s="92">
        <f>ROUND(BC56*L30,2)</f>
        <v>0</v>
      </c>
      <c r="AZ56" s="92">
        <f>ROUND(SUM(AZ57:AZ58),2)</f>
        <v>0</v>
      </c>
      <c r="BA56" s="92">
        <f>ROUND(SUM(BA57:BA58),2)</f>
        <v>0</v>
      </c>
      <c r="BB56" s="92">
        <f>ROUND(SUM(BB57:BB58),2)</f>
        <v>0</v>
      </c>
      <c r="BC56" s="92">
        <f>ROUND(SUM(BC57:BC58),2)</f>
        <v>0</v>
      </c>
      <c r="BD56" s="94">
        <f>ROUND(SUM(BD57:BD58),2)</f>
        <v>0</v>
      </c>
      <c r="BS56" s="95" t="s">
        <v>75</v>
      </c>
      <c r="BT56" s="95" t="s">
        <v>23</v>
      </c>
      <c r="BU56" s="95" t="s">
        <v>77</v>
      </c>
      <c r="BV56" s="95" t="s">
        <v>78</v>
      </c>
      <c r="BW56" s="95" t="s">
        <v>89</v>
      </c>
      <c r="BX56" s="95" t="s">
        <v>5</v>
      </c>
      <c r="CL56" s="95" t="s">
        <v>20</v>
      </c>
      <c r="CM56" s="95" t="s">
        <v>85</v>
      </c>
    </row>
    <row r="57" spans="1:91" s="4" customFormat="1" ht="16.5" customHeight="1">
      <c r="A57" s="85" t="s">
        <v>80</v>
      </c>
      <c r="B57" s="50"/>
      <c r="C57" s="96"/>
      <c r="D57" s="96"/>
      <c r="E57" s="320" t="s">
        <v>90</v>
      </c>
      <c r="F57" s="320"/>
      <c r="G57" s="320"/>
      <c r="H57" s="320"/>
      <c r="I57" s="320"/>
      <c r="J57" s="96"/>
      <c r="K57" s="320" t="s">
        <v>91</v>
      </c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21">
        <f>'PS02-01 - Sborník ÚOŽI'!J32</f>
        <v>0</v>
      </c>
      <c r="AH57" s="322"/>
      <c r="AI57" s="322"/>
      <c r="AJ57" s="322"/>
      <c r="AK57" s="322"/>
      <c r="AL57" s="322"/>
      <c r="AM57" s="322"/>
      <c r="AN57" s="321">
        <f t="shared" si="0"/>
        <v>0</v>
      </c>
      <c r="AO57" s="322"/>
      <c r="AP57" s="322"/>
      <c r="AQ57" s="97" t="s">
        <v>92</v>
      </c>
      <c r="AR57" s="52"/>
      <c r="AS57" s="98">
        <v>0</v>
      </c>
      <c r="AT57" s="99">
        <f t="shared" si="1"/>
        <v>0</v>
      </c>
      <c r="AU57" s="100">
        <f>'PS02-01 - Sborník ÚOŽI'!P86</f>
        <v>0</v>
      </c>
      <c r="AV57" s="99">
        <f>'PS02-01 - Sborník ÚOŽI'!J35</f>
        <v>0</v>
      </c>
      <c r="AW57" s="99">
        <f>'PS02-01 - Sborník ÚOŽI'!J36</f>
        <v>0</v>
      </c>
      <c r="AX57" s="99">
        <f>'PS02-01 - Sborník ÚOŽI'!J37</f>
        <v>0</v>
      </c>
      <c r="AY57" s="99">
        <f>'PS02-01 - Sborník ÚOŽI'!J38</f>
        <v>0</v>
      </c>
      <c r="AZ57" s="99">
        <f>'PS02-01 - Sborník ÚOŽI'!F35</f>
        <v>0</v>
      </c>
      <c r="BA57" s="99">
        <f>'PS02-01 - Sborník ÚOŽI'!F36</f>
        <v>0</v>
      </c>
      <c r="BB57" s="99">
        <f>'PS02-01 - Sborník ÚOŽI'!F37</f>
        <v>0</v>
      </c>
      <c r="BC57" s="99">
        <f>'PS02-01 - Sborník ÚOŽI'!F38</f>
        <v>0</v>
      </c>
      <c r="BD57" s="101">
        <f>'PS02-01 - Sborník ÚOŽI'!F39</f>
        <v>0</v>
      </c>
      <c r="BT57" s="102" t="s">
        <v>85</v>
      </c>
      <c r="BV57" s="102" t="s">
        <v>78</v>
      </c>
      <c r="BW57" s="102" t="s">
        <v>93</v>
      </c>
      <c r="BX57" s="102" t="s">
        <v>89</v>
      </c>
      <c r="CL57" s="102" t="s">
        <v>20</v>
      </c>
    </row>
    <row r="58" spans="1:91" s="4" customFormat="1" ht="16.5" customHeight="1">
      <c r="A58" s="85" t="s">
        <v>80</v>
      </c>
      <c r="B58" s="50"/>
      <c r="C58" s="96"/>
      <c r="D58" s="96"/>
      <c r="E58" s="320" t="s">
        <v>94</v>
      </c>
      <c r="F58" s="320"/>
      <c r="G58" s="320"/>
      <c r="H58" s="320"/>
      <c r="I58" s="320"/>
      <c r="J58" s="96"/>
      <c r="K58" s="320" t="s">
        <v>95</v>
      </c>
      <c r="L58" s="320"/>
      <c r="M58" s="320"/>
      <c r="N58" s="320"/>
      <c r="O58" s="320"/>
      <c r="P58" s="320"/>
      <c r="Q58" s="320"/>
      <c r="R58" s="320"/>
      <c r="S58" s="320"/>
      <c r="T58" s="320"/>
      <c r="U58" s="320"/>
      <c r="V58" s="320"/>
      <c r="W58" s="320"/>
      <c r="X58" s="320"/>
      <c r="Y58" s="320"/>
      <c r="Z58" s="320"/>
      <c r="AA58" s="320"/>
      <c r="AB58" s="320"/>
      <c r="AC58" s="320"/>
      <c r="AD58" s="320"/>
      <c r="AE58" s="320"/>
      <c r="AF58" s="320"/>
      <c r="AG58" s="321">
        <f>'PS02-02 - ÚRS'!J32</f>
        <v>0</v>
      </c>
      <c r="AH58" s="322"/>
      <c r="AI58" s="322"/>
      <c r="AJ58" s="322"/>
      <c r="AK58" s="322"/>
      <c r="AL58" s="322"/>
      <c r="AM58" s="322"/>
      <c r="AN58" s="321">
        <f t="shared" si="0"/>
        <v>0</v>
      </c>
      <c r="AO58" s="322"/>
      <c r="AP58" s="322"/>
      <c r="AQ58" s="97" t="s">
        <v>92</v>
      </c>
      <c r="AR58" s="52"/>
      <c r="AS58" s="98">
        <v>0</v>
      </c>
      <c r="AT58" s="99">
        <f t="shared" si="1"/>
        <v>0</v>
      </c>
      <c r="AU58" s="100">
        <f>'PS02-02 - ÚRS'!P86</f>
        <v>0</v>
      </c>
      <c r="AV58" s="99">
        <f>'PS02-02 - ÚRS'!J35</f>
        <v>0</v>
      </c>
      <c r="AW58" s="99">
        <f>'PS02-02 - ÚRS'!J36</f>
        <v>0</v>
      </c>
      <c r="AX58" s="99">
        <f>'PS02-02 - ÚRS'!J37</f>
        <v>0</v>
      </c>
      <c r="AY58" s="99">
        <f>'PS02-02 - ÚRS'!J38</f>
        <v>0</v>
      </c>
      <c r="AZ58" s="99">
        <f>'PS02-02 - ÚRS'!F35</f>
        <v>0</v>
      </c>
      <c r="BA58" s="99">
        <f>'PS02-02 - ÚRS'!F36</f>
        <v>0</v>
      </c>
      <c r="BB58" s="99">
        <f>'PS02-02 - ÚRS'!F37</f>
        <v>0</v>
      </c>
      <c r="BC58" s="99">
        <f>'PS02-02 - ÚRS'!F38</f>
        <v>0</v>
      </c>
      <c r="BD58" s="101">
        <f>'PS02-02 - ÚRS'!F39</f>
        <v>0</v>
      </c>
      <c r="BT58" s="102" t="s">
        <v>85</v>
      </c>
      <c r="BV58" s="102" t="s">
        <v>78</v>
      </c>
      <c r="BW58" s="102" t="s">
        <v>96</v>
      </c>
      <c r="BX58" s="102" t="s">
        <v>89</v>
      </c>
      <c r="CL58" s="102" t="s">
        <v>20</v>
      </c>
    </row>
    <row r="59" spans="1:91" s="7" customFormat="1" ht="16.5" customHeight="1">
      <c r="B59" s="86"/>
      <c r="C59" s="87"/>
      <c r="D59" s="318" t="s">
        <v>97</v>
      </c>
      <c r="E59" s="318"/>
      <c r="F59" s="318"/>
      <c r="G59" s="318"/>
      <c r="H59" s="318"/>
      <c r="I59" s="88"/>
      <c r="J59" s="318" t="s">
        <v>98</v>
      </c>
      <c r="K59" s="318"/>
      <c r="L59" s="318"/>
      <c r="M59" s="318"/>
      <c r="N59" s="318"/>
      <c r="O59" s="318"/>
      <c r="P59" s="318"/>
      <c r="Q59" s="318"/>
      <c r="R59" s="318"/>
      <c r="S59" s="318"/>
      <c r="T59" s="318"/>
      <c r="U59" s="318"/>
      <c r="V59" s="318"/>
      <c r="W59" s="318"/>
      <c r="X59" s="318"/>
      <c r="Y59" s="318"/>
      <c r="Z59" s="318"/>
      <c r="AA59" s="318"/>
      <c r="AB59" s="318"/>
      <c r="AC59" s="318"/>
      <c r="AD59" s="318"/>
      <c r="AE59" s="318"/>
      <c r="AF59" s="318"/>
      <c r="AG59" s="319">
        <f>ROUND(SUM(AG60:AG61),2)</f>
        <v>0</v>
      </c>
      <c r="AH59" s="317"/>
      <c r="AI59" s="317"/>
      <c r="AJ59" s="317"/>
      <c r="AK59" s="317"/>
      <c r="AL59" s="317"/>
      <c r="AM59" s="317"/>
      <c r="AN59" s="316">
        <f t="shared" si="0"/>
        <v>0</v>
      </c>
      <c r="AO59" s="317"/>
      <c r="AP59" s="317"/>
      <c r="AQ59" s="89" t="s">
        <v>88</v>
      </c>
      <c r="AR59" s="90"/>
      <c r="AS59" s="91">
        <f>ROUND(SUM(AS60:AS61),2)</f>
        <v>0</v>
      </c>
      <c r="AT59" s="92">
        <f t="shared" si="1"/>
        <v>0</v>
      </c>
      <c r="AU59" s="93">
        <f>ROUND(SUM(AU60:AU61),5)</f>
        <v>0</v>
      </c>
      <c r="AV59" s="92">
        <f>ROUND(AZ59*L29,2)</f>
        <v>0</v>
      </c>
      <c r="AW59" s="92">
        <f>ROUND(BA59*L30,2)</f>
        <v>0</v>
      </c>
      <c r="AX59" s="92">
        <f>ROUND(BB59*L29,2)</f>
        <v>0</v>
      </c>
      <c r="AY59" s="92">
        <f>ROUND(BC59*L30,2)</f>
        <v>0</v>
      </c>
      <c r="AZ59" s="92">
        <f>ROUND(SUM(AZ60:AZ61),2)</f>
        <v>0</v>
      </c>
      <c r="BA59" s="92">
        <f>ROUND(SUM(BA60:BA61),2)</f>
        <v>0</v>
      </c>
      <c r="BB59" s="92">
        <f>ROUND(SUM(BB60:BB61),2)</f>
        <v>0</v>
      </c>
      <c r="BC59" s="92">
        <f>ROUND(SUM(BC60:BC61),2)</f>
        <v>0</v>
      </c>
      <c r="BD59" s="94">
        <f>ROUND(SUM(BD60:BD61),2)</f>
        <v>0</v>
      </c>
      <c r="BS59" s="95" t="s">
        <v>75</v>
      </c>
      <c r="BT59" s="95" t="s">
        <v>23</v>
      </c>
      <c r="BU59" s="95" t="s">
        <v>77</v>
      </c>
      <c r="BV59" s="95" t="s">
        <v>78</v>
      </c>
      <c r="BW59" s="95" t="s">
        <v>99</v>
      </c>
      <c r="BX59" s="95" t="s">
        <v>5</v>
      </c>
      <c r="CL59" s="95" t="s">
        <v>20</v>
      </c>
      <c r="CM59" s="95" t="s">
        <v>85</v>
      </c>
    </row>
    <row r="60" spans="1:91" s="4" customFormat="1" ht="16.5" customHeight="1">
      <c r="A60" s="85" t="s">
        <v>80</v>
      </c>
      <c r="B60" s="50"/>
      <c r="C60" s="96"/>
      <c r="D60" s="96"/>
      <c r="E60" s="320" t="s">
        <v>100</v>
      </c>
      <c r="F60" s="320"/>
      <c r="G60" s="320"/>
      <c r="H60" s="320"/>
      <c r="I60" s="320"/>
      <c r="J60" s="96"/>
      <c r="K60" s="320" t="s">
        <v>91</v>
      </c>
      <c r="L60" s="320"/>
      <c r="M60" s="320"/>
      <c r="N60" s="320"/>
      <c r="O60" s="320"/>
      <c r="P60" s="320"/>
      <c r="Q60" s="320"/>
      <c r="R60" s="320"/>
      <c r="S60" s="320"/>
      <c r="T60" s="320"/>
      <c r="U60" s="320"/>
      <c r="V60" s="320"/>
      <c r="W60" s="320"/>
      <c r="X60" s="320"/>
      <c r="Y60" s="320"/>
      <c r="Z60" s="320"/>
      <c r="AA60" s="320"/>
      <c r="AB60" s="320"/>
      <c r="AC60" s="320"/>
      <c r="AD60" s="320"/>
      <c r="AE60" s="320"/>
      <c r="AF60" s="320"/>
      <c r="AG60" s="321">
        <f>'PS03-01 - Sborník ÚOŽI'!J32</f>
        <v>0</v>
      </c>
      <c r="AH60" s="322"/>
      <c r="AI60" s="322"/>
      <c r="AJ60" s="322"/>
      <c r="AK60" s="322"/>
      <c r="AL60" s="322"/>
      <c r="AM60" s="322"/>
      <c r="AN60" s="321">
        <f t="shared" si="0"/>
        <v>0</v>
      </c>
      <c r="AO60" s="322"/>
      <c r="AP60" s="322"/>
      <c r="AQ60" s="97" t="s">
        <v>92</v>
      </c>
      <c r="AR60" s="52"/>
      <c r="AS60" s="98">
        <v>0</v>
      </c>
      <c r="AT60" s="99">
        <f t="shared" si="1"/>
        <v>0</v>
      </c>
      <c r="AU60" s="100">
        <f>'PS03-01 - Sborník ÚOŽI'!P86</f>
        <v>0</v>
      </c>
      <c r="AV60" s="99">
        <f>'PS03-01 - Sborník ÚOŽI'!J35</f>
        <v>0</v>
      </c>
      <c r="AW60" s="99">
        <f>'PS03-01 - Sborník ÚOŽI'!J36</f>
        <v>0</v>
      </c>
      <c r="AX60" s="99">
        <f>'PS03-01 - Sborník ÚOŽI'!J37</f>
        <v>0</v>
      </c>
      <c r="AY60" s="99">
        <f>'PS03-01 - Sborník ÚOŽI'!J38</f>
        <v>0</v>
      </c>
      <c r="AZ60" s="99">
        <f>'PS03-01 - Sborník ÚOŽI'!F35</f>
        <v>0</v>
      </c>
      <c r="BA60" s="99">
        <f>'PS03-01 - Sborník ÚOŽI'!F36</f>
        <v>0</v>
      </c>
      <c r="BB60" s="99">
        <f>'PS03-01 - Sborník ÚOŽI'!F37</f>
        <v>0</v>
      </c>
      <c r="BC60" s="99">
        <f>'PS03-01 - Sborník ÚOŽI'!F38</f>
        <v>0</v>
      </c>
      <c r="BD60" s="101">
        <f>'PS03-01 - Sborník ÚOŽI'!F39</f>
        <v>0</v>
      </c>
      <c r="BT60" s="102" t="s">
        <v>85</v>
      </c>
      <c r="BV60" s="102" t="s">
        <v>78</v>
      </c>
      <c r="BW60" s="102" t="s">
        <v>101</v>
      </c>
      <c r="BX60" s="102" t="s">
        <v>99</v>
      </c>
      <c r="CL60" s="102" t="s">
        <v>20</v>
      </c>
    </row>
    <row r="61" spans="1:91" s="4" customFormat="1" ht="16.5" customHeight="1">
      <c r="A61" s="85" t="s">
        <v>80</v>
      </c>
      <c r="B61" s="50"/>
      <c r="C61" s="96"/>
      <c r="D61" s="96"/>
      <c r="E61" s="320" t="s">
        <v>102</v>
      </c>
      <c r="F61" s="320"/>
      <c r="G61" s="320"/>
      <c r="H61" s="320"/>
      <c r="I61" s="320"/>
      <c r="J61" s="96"/>
      <c r="K61" s="320" t="s">
        <v>95</v>
      </c>
      <c r="L61" s="320"/>
      <c r="M61" s="320"/>
      <c r="N61" s="320"/>
      <c r="O61" s="320"/>
      <c r="P61" s="320"/>
      <c r="Q61" s="320"/>
      <c r="R61" s="320"/>
      <c r="S61" s="320"/>
      <c r="T61" s="320"/>
      <c r="U61" s="320"/>
      <c r="V61" s="320"/>
      <c r="W61" s="320"/>
      <c r="X61" s="320"/>
      <c r="Y61" s="320"/>
      <c r="Z61" s="320"/>
      <c r="AA61" s="320"/>
      <c r="AB61" s="320"/>
      <c r="AC61" s="320"/>
      <c r="AD61" s="320"/>
      <c r="AE61" s="320"/>
      <c r="AF61" s="320"/>
      <c r="AG61" s="321">
        <f>'PS03-02 - ÚRS'!J32</f>
        <v>0</v>
      </c>
      <c r="AH61" s="322"/>
      <c r="AI61" s="322"/>
      <c r="AJ61" s="322"/>
      <c r="AK61" s="322"/>
      <c r="AL61" s="322"/>
      <c r="AM61" s="322"/>
      <c r="AN61" s="321">
        <f t="shared" si="0"/>
        <v>0</v>
      </c>
      <c r="AO61" s="322"/>
      <c r="AP61" s="322"/>
      <c r="AQ61" s="97" t="s">
        <v>92</v>
      </c>
      <c r="AR61" s="52"/>
      <c r="AS61" s="98">
        <v>0</v>
      </c>
      <c r="AT61" s="99">
        <f t="shared" si="1"/>
        <v>0</v>
      </c>
      <c r="AU61" s="100">
        <f>'PS03-02 - ÚRS'!P86</f>
        <v>0</v>
      </c>
      <c r="AV61" s="99">
        <f>'PS03-02 - ÚRS'!J35</f>
        <v>0</v>
      </c>
      <c r="AW61" s="99">
        <f>'PS03-02 - ÚRS'!J36</f>
        <v>0</v>
      </c>
      <c r="AX61" s="99">
        <f>'PS03-02 - ÚRS'!J37</f>
        <v>0</v>
      </c>
      <c r="AY61" s="99">
        <f>'PS03-02 - ÚRS'!J38</f>
        <v>0</v>
      </c>
      <c r="AZ61" s="99">
        <f>'PS03-02 - ÚRS'!F35</f>
        <v>0</v>
      </c>
      <c r="BA61" s="99">
        <f>'PS03-02 - ÚRS'!F36</f>
        <v>0</v>
      </c>
      <c r="BB61" s="99">
        <f>'PS03-02 - ÚRS'!F37</f>
        <v>0</v>
      </c>
      <c r="BC61" s="99">
        <f>'PS03-02 - ÚRS'!F38</f>
        <v>0</v>
      </c>
      <c r="BD61" s="101">
        <f>'PS03-02 - ÚRS'!F39</f>
        <v>0</v>
      </c>
      <c r="BT61" s="102" t="s">
        <v>85</v>
      </c>
      <c r="BV61" s="102" t="s">
        <v>78</v>
      </c>
      <c r="BW61" s="102" t="s">
        <v>103</v>
      </c>
      <c r="BX61" s="102" t="s">
        <v>99</v>
      </c>
      <c r="CL61" s="102" t="s">
        <v>20</v>
      </c>
    </row>
    <row r="62" spans="1:91" s="7" customFormat="1" ht="16.5" customHeight="1">
      <c r="A62" s="85" t="s">
        <v>80</v>
      </c>
      <c r="B62" s="86"/>
      <c r="C62" s="87"/>
      <c r="D62" s="318" t="s">
        <v>104</v>
      </c>
      <c r="E62" s="318"/>
      <c r="F62" s="318"/>
      <c r="G62" s="318"/>
      <c r="H62" s="318"/>
      <c r="I62" s="88"/>
      <c r="J62" s="318" t="s">
        <v>105</v>
      </c>
      <c r="K62" s="318"/>
      <c r="L62" s="318"/>
      <c r="M62" s="318"/>
      <c r="N62" s="318"/>
      <c r="O62" s="318"/>
      <c r="P62" s="318"/>
      <c r="Q62" s="318"/>
      <c r="R62" s="318"/>
      <c r="S62" s="318"/>
      <c r="T62" s="318"/>
      <c r="U62" s="318"/>
      <c r="V62" s="318"/>
      <c r="W62" s="318"/>
      <c r="X62" s="318"/>
      <c r="Y62" s="318"/>
      <c r="Z62" s="318"/>
      <c r="AA62" s="318"/>
      <c r="AB62" s="318"/>
      <c r="AC62" s="318"/>
      <c r="AD62" s="318"/>
      <c r="AE62" s="318"/>
      <c r="AF62" s="318"/>
      <c r="AG62" s="316">
        <f>'VON - -'!J30</f>
        <v>0</v>
      </c>
      <c r="AH62" s="317"/>
      <c r="AI62" s="317"/>
      <c r="AJ62" s="317"/>
      <c r="AK62" s="317"/>
      <c r="AL62" s="317"/>
      <c r="AM62" s="317"/>
      <c r="AN62" s="316">
        <f t="shared" si="0"/>
        <v>0</v>
      </c>
      <c r="AO62" s="317"/>
      <c r="AP62" s="317"/>
      <c r="AQ62" s="89" t="s">
        <v>104</v>
      </c>
      <c r="AR62" s="90"/>
      <c r="AS62" s="103">
        <v>0</v>
      </c>
      <c r="AT62" s="104">
        <f t="shared" si="1"/>
        <v>0</v>
      </c>
      <c r="AU62" s="105">
        <f>'VON - -'!P81</f>
        <v>0</v>
      </c>
      <c r="AV62" s="104">
        <f>'VON - -'!J33</f>
        <v>0</v>
      </c>
      <c r="AW62" s="104">
        <f>'VON - -'!J34</f>
        <v>0</v>
      </c>
      <c r="AX62" s="104">
        <f>'VON - -'!J35</f>
        <v>0</v>
      </c>
      <c r="AY62" s="104">
        <f>'VON - -'!J36</f>
        <v>0</v>
      </c>
      <c r="AZ62" s="104">
        <f>'VON - -'!F33</f>
        <v>0</v>
      </c>
      <c r="BA62" s="104">
        <f>'VON - -'!F34</f>
        <v>0</v>
      </c>
      <c r="BB62" s="104">
        <f>'VON - -'!F35</f>
        <v>0</v>
      </c>
      <c r="BC62" s="104">
        <f>'VON - -'!F36</f>
        <v>0</v>
      </c>
      <c r="BD62" s="106">
        <f>'VON - -'!F37</f>
        <v>0</v>
      </c>
      <c r="BT62" s="95" t="s">
        <v>23</v>
      </c>
      <c r="BV62" s="95" t="s">
        <v>78</v>
      </c>
      <c r="BW62" s="95" t="s">
        <v>106</v>
      </c>
      <c r="BX62" s="95" t="s">
        <v>5</v>
      </c>
      <c r="CL62" s="95" t="s">
        <v>20</v>
      </c>
      <c r="CM62" s="95" t="s">
        <v>85</v>
      </c>
    </row>
    <row r="63" spans="1:91" s="2" customFormat="1" ht="30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8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</row>
    <row r="64" spans="1:91" s="2" customFormat="1" ht="7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38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</row>
  </sheetData>
  <sheetProtection algorithmName="SHA-512" hashValue="aUNkxGUhILPJrWt13C6nm9veXyNuVbU4FKa3Ggx6v65yStu3IvD8aQ11u7a6eVWdpPWB2gmjEphMKflUAxMxNg==" saltValue="pMWLwf31gZR0wjY8C7R1HAhSOieu0UmuvoSsYarRChTqxMmjCumRsezotq7nOymZavBzo9ZOT8q15IniHvrhlw==" spinCount="100000" sheet="1" objects="1" scenarios="1" formatColumns="0" formatRows="0"/>
  <mergeCells count="70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N62:AP62"/>
    <mergeCell ref="AG62:AM62"/>
    <mergeCell ref="D62:H62"/>
    <mergeCell ref="J62:AF62"/>
    <mergeCell ref="AG54:AM54"/>
    <mergeCell ref="AN54:AP54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L45:AJ45"/>
    <mergeCell ref="AM47:AN47"/>
    <mergeCell ref="AM49:AP49"/>
    <mergeCell ref="AS49:AT51"/>
    <mergeCell ref="AM50:AP50"/>
  </mergeCells>
  <hyperlinks>
    <hyperlink ref="A55" location="'PS01 - Údržba kolejových ...'!C2" display="/" xr:uid="{00000000-0004-0000-0000-000000000000}"/>
    <hyperlink ref="A57" location="'PS02-01 - Sborník ÚOŽI'!C2" display="/" xr:uid="{00000000-0004-0000-0000-000001000000}"/>
    <hyperlink ref="A58" location="'PS02-02 - ÚRS'!C2" display="/" xr:uid="{00000000-0004-0000-0000-000002000000}"/>
    <hyperlink ref="A60" location="'PS03-01 - Sborník ÚOŽI'!C2" display="/" xr:uid="{00000000-0004-0000-0000-000003000000}"/>
    <hyperlink ref="A61" location="'PS03-02 - ÚRS'!C2" display="/" xr:uid="{00000000-0004-0000-0000-000004000000}"/>
    <hyperlink ref="A62" location="'VON - -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3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84</v>
      </c>
    </row>
    <row r="3" spans="1:46" s="1" customFormat="1" ht="7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5" customHeight="1">
      <c r="B4" s="19"/>
      <c r="D4" s="109" t="s">
        <v>107</v>
      </c>
      <c r="L4" s="19"/>
      <c r="M4" s="110" t="s">
        <v>10</v>
      </c>
      <c r="AT4" s="16" t="s">
        <v>4</v>
      </c>
    </row>
    <row r="5" spans="1:46" s="1" customFormat="1" ht="7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345" t="str">
        <f>'Rekapitulace zakázky'!K6</f>
        <v>Údržba, opravy a odstraňování závad u SSZT OŘ OVA 2024 - KB a kompresoroven - Obvod SSZT Ostrava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11" t="s">
        <v>108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109</v>
      </c>
      <c r="F9" s="348"/>
      <c r="G9" s="348"/>
      <c r="H9" s="348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02" t="s">
        <v>20</v>
      </c>
      <c r="G11" s="33"/>
      <c r="H11" s="33"/>
      <c r="I11" s="111" t="s">
        <v>21</v>
      </c>
      <c r="J11" s="102" t="s">
        <v>22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24</v>
      </c>
      <c r="E12" s="33"/>
      <c r="F12" s="102" t="s">
        <v>25</v>
      </c>
      <c r="G12" s="33"/>
      <c r="H12" s="33"/>
      <c r="I12" s="111" t="s">
        <v>26</v>
      </c>
      <c r="J12" s="113">
        <f>'Rekapitulace zakázky'!AN8</f>
        <v>0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29</v>
      </c>
      <c r="E14" s="33"/>
      <c r="F14" s="33"/>
      <c r="G14" s="33"/>
      <c r="H14" s="33"/>
      <c r="I14" s="111" t="s">
        <v>30</v>
      </c>
      <c r="J14" s="102" t="s">
        <v>22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31</v>
      </c>
      <c r="F15" s="33"/>
      <c r="G15" s="33"/>
      <c r="H15" s="33"/>
      <c r="I15" s="111" t="s">
        <v>32</v>
      </c>
      <c r="J15" s="102" t="s">
        <v>22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33</v>
      </c>
      <c r="E17" s="33"/>
      <c r="F17" s="33"/>
      <c r="G17" s="33"/>
      <c r="H17" s="33"/>
      <c r="I17" s="111" t="s">
        <v>30</v>
      </c>
      <c r="J17" s="29" t="str">
        <f>'Rekapitulace zakázky'!AN13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zakázky'!E14</f>
        <v>Vyplň údaj</v>
      </c>
      <c r="F18" s="350"/>
      <c r="G18" s="350"/>
      <c r="H18" s="350"/>
      <c r="I18" s="111" t="s">
        <v>32</v>
      </c>
      <c r="J18" s="29" t="str">
        <f>'Rekapitulace zakázky'!AN14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35</v>
      </c>
      <c r="E20" s="33"/>
      <c r="F20" s="33"/>
      <c r="G20" s="33"/>
      <c r="H20" s="33"/>
      <c r="I20" s="111" t="s">
        <v>30</v>
      </c>
      <c r="J20" s="102" t="s">
        <v>22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36</v>
      </c>
      <c r="F21" s="33"/>
      <c r="G21" s="33"/>
      <c r="H21" s="33"/>
      <c r="I21" s="111" t="s">
        <v>32</v>
      </c>
      <c r="J21" s="102" t="s">
        <v>22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38</v>
      </c>
      <c r="E23" s="33"/>
      <c r="F23" s="33"/>
      <c r="G23" s="33"/>
      <c r="H23" s="33"/>
      <c r="I23" s="111" t="s">
        <v>30</v>
      </c>
      <c r="J23" s="102" t="s">
        <v>22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">
        <v>39</v>
      </c>
      <c r="F24" s="33"/>
      <c r="G24" s="33"/>
      <c r="H24" s="33"/>
      <c r="I24" s="111" t="s">
        <v>32</v>
      </c>
      <c r="J24" s="102" t="s">
        <v>22</v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40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51" t="s">
        <v>22</v>
      </c>
      <c r="F27" s="351"/>
      <c r="G27" s="351"/>
      <c r="H27" s="35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7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8"/>
      <c r="C30" s="33"/>
      <c r="D30" s="118" t="s">
        <v>42</v>
      </c>
      <c r="E30" s="33"/>
      <c r="F30" s="33"/>
      <c r="G30" s="33"/>
      <c r="H30" s="33"/>
      <c r="I30" s="33"/>
      <c r="J30" s="119">
        <f>ROUND(J80,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44</v>
      </c>
      <c r="G32" s="33"/>
      <c r="H32" s="33"/>
      <c r="I32" s="120" t="s">
        <v>43</v>
      </c>
      <c r="J32" s="120" t="s">
        <v>45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46</v>
      </c>
      <c r="E33" s="111" t="s">
        <v>47</v>
      </c>
      <c r="F33" s="122">
        <f>ROUND((SUM(BE80:BE82)),  2)</f>
        <v>0</v>
      </c>
      <c r="G33" s="33"/>
      <c r="H33" s="33"/>
      <c r="I33" s="123">
        <v>0.21</v>
      </c>
      <c r="J33" s="122">
        <f>ROUND(((SUM(BE80:BE82))*I33),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48</v>
      </c>
      <c r="F34" s="122">
        <f>ROUND((SUM(BF80:BF82)),  2)</f>
        <v>0</v>
      </c>
      <c r="G34" s="33"/>
      <c r="H34" s="33"/>
      <c r="I34" s="123">
        <v>0.15</v>
      </c>
      <c r="J34" s="122">
        <f>ROUND(((SUM(BF80:BF82))*I34),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49</v>
      </c>
      <c r="F35" s="122">
        <f>ROUND((SUM(BG80:BG82)),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50</v>
      </c>
      <c r="F36" s="122">
        <f>ROUND((SUM(BH80:BH82)),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51</v>
      </c>
      <c r="F37" s="122">
        <f>ROUND((SUM(BI80:BI82)),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8"/>
      <c r="C39" s="124"/>
      <c r="D39" s="125" t="s">
        <v>52</v>
      </c>
      <c r="E39" s="126"/>
      <c r="F39" s="126"/>
      <c r="G39" s="127" t="s">
        <v>53</v>
      </c>
      <c r="H39" s="128" t="s">
        <v>54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7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5" customHeight="1">
      <c r="A45" s="33"/>
      <c r="B45" s="34"/>
      <c r="C45" s="22" t="s">
        <v>110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7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6.25" customHeight="1">
      <c r="A48" s="33"/>
      <c r="B48" s="34"/>
      <c r="C48" s="35"/>
      <c r="D48" s="35"/>
      <c r="E48" s="352" t="str">
        <f>E7</f>
        <v>Údržba, opravy a odstraňování závad u SSZT OŘ OVA 2024 - KB a kompresoroven - Obvod SSZT Ostrava</v>
      </c>
      <c r="F48" s="353"/>
      <c r="G48" s="353"/>
      <c r="H48" s="353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108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1" t="str">
        <f>E9</f>
        <v>PS01 - Údržba kolejových brzd</v>
      </c>
      <c r="F50" s="354"/>
      <c r="G50" s="354"/>
      <c r="H50" s="354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7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24</v>
      </c>
      <c r="D52" s="35"/>
      <c r="E52" s="35"/>
      <c r="F52" s="26" t="str">
        <f>F12</f>
        <v>Oblastní ředitelství Ostrava</v>
      </c>
      <c r="G52" s="35"/>
      <c r="H52" s="35"/>
      <c r="I52" s="28" t="s">
        <v>26</v>
      </c>
      <c r="J52" s="58">
        <f>IF(J12="","",J12)</f>
        <v>0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7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>
      <c r="A54" s="33"/>
      <c r="B54" s="34"/>
      <c r="C54" s="28" t="s">
        <v>29</v>
      </c>
      <c r="D54" s="35"/>
      <c r="E54" s="35"/>
      <c r="F54" s="26" t="str">
        <f>E15</f>
        <v>Správa železnic, státní organizace</v>
      </c>
      <c r="G54" s="35"/>
      <c r="H54" s="35"/>
      <c r="I54" s="28" t="s">
        <v>35</v>
      </c>
      <c r="J54" s="31" t="str">
        <f>E21</f>
        <v xml:space="preserve"> 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>
      <c r="A55" s="33"/>
      <c r="B55" s="34"/>
      <c r="C55" s="28" t="s">
        <v>33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Kotasková Jana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2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111</v>
      </c>
      <c r="D57" s="136"/>
      <c r="E57" s="136"/>
      <c r="F57" s="136"/>
      <c r="G57" s="136"/>
      <c r="H57" s="136"/>
      <c r="I57" s="136"/>
      <c r="J57" s="137" t="s">
        <v>112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2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75" customHeight="1">
      <c r="A59" s="33"/>
      <c r="B59" s="34"/>
      <c r="C59" s="138" t="s">
        <v>74</v>
      </c>
      <c r="D59" s="35"/>
      <c r="E59" s="35"/>
      <c r="F59" s="35"/>
      <c r="G59" s="35"/>
      <c r="H59" s="35"/>
      <c r="I59" s="35"/>
      <c r="J59" s="76">
        <f>J80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113</v>
      </c>
    </row>
    <row r="60" spans="1:47" s="9" customFormat="1" ht="25" customHeight="1">
      <c r="B60" s="139"/>
      <c r="C60" s="140"/>
      <c r="D60" s="141" t="s">
        <v>114</v>
      </c>
      <c r="E60" s="142"/>
      <c r="F60" s="142"/>
      <c r="G60" s="142"/>
      <c r="H60" s="142"/>
      <c r="I60" s="142"/>
      <c r="J60" s="143">
        <f>J81</f>
        <v>0</v>
      </c>
      <c r="K60" s="140"/>
      <c r="L60" s="144"/>
    </row>
    <row r="61" spans="1:47" s="2" customFormat="1" ht="21.75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7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7" customHeight="1">
      <c r="A66" s="33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5" customHeight="1">
      <c r="A67" s="33"/>
      <c r="B67" s="34"/>
      <c r="C67" s="22" t="s">
        <v>115</v>
      </c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7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26.25" customHeight="1">
      <c r="A70" s="33"/>
      <c r="B70" s="34"/>
      <c r="C70" s="35"/>
      <c r="D70" s="35"/>
      <c r="E70" s="352" t="str">
        <f>E7</f>
        <v>Údržba, opravy a odstraňování závad u SSZT OŘ OVA 2024 - KB a kompresoroven - Obvod SSZT Ostrava</v>
      </c>
      <c r="F70" s="353"/>
      <c r="G70" s="353"/>
      <c r="H70" s="353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>
      <c r="A71" s="33"/>
      <c r="B71" s="34"/>
      <c r="C71" s="28" t="s">
        <v>108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>
      <c r="A72" s="33"/>
      <c r="B72" s="34"/>
      <c r="C72" s="35"/>
      <c r="D72" s="35"/>
      <c r="E72" s="301" t="str">
        <f>E9</f>
        <v>PS01 - Údržba kolejových brzd</v>
      </c>
      <c r="F72" s="354"/>
      <c r="G72" s="354"/>
      <c r="H72" s="354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7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>
      <c r="A74" s="33"/>
      <c r="B74" s="34"/>
      <c r="C74" s="28" t="s">
        <v>24</v>
      </c>
      <c r="D74" s="35"/>
      <c r="E74" s="35"/>
      <c r="F74" s="26" t="str">
        <f>F12</f>
        <v>Oblastní ředitelství Ostrava</v>
      </c>
      <c r="G74" s="35"/>
      <c r="H74" s="35"/>
      <c r="I74" s="28" t="s">
        <v>26</v>
      </c>
      <c r="J74" s="58">
        <f>IF(J12="","",J12)</f>
        <v>0</v>
      </c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7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15" customHeight="1">
      <c r="A76" s="33"/>
      <c r="B76" s="34"/>
      <c r="C76" s="28" t="s">
        <v>29</v>
      </c>
      <c r="D76" s="35"/>
      <c r="E76" s="35"/>
      <c r="F76" s="26" t="str">
        <f>E15</f>
        <v>Správa železnic, státní organizace</v>
      </c>
      <c r="G76" s="35"/>
      <c r="H76" s="35"/>
      <c r="I76" s="28" t="s">
        <v>35</v>
      </c>
      <c r="J76" s="31" t="str">
        <f>E21</f>
        <v xml:space="preserve"> </v>
      </c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15" customHeight="1">
      <c r="A77" s="33"/>
      <c r="B77" s="34"/>
      <c r="C77" s="28" t="s">
        <v>33</v>
      </c>
      <c r="D77" s="35"/>
      <c r="E77" s="35"/>
      <c r="F77" s="26" t="str">
        <f>IF(E18="","",E18)</f>
        <v>Vyplň údaj</v>
      </c>
      <c r="G77" s="35"/>
      <c r="H77" s="35"/>
      <c r="I77" s="28" t="s">
        <v>38</v>
      </c>
      <c r="J77" s="31" t="str">
        <f>E24</f>
        <v>Kotasková Jana</v>
      </c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2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>
      <c r="A79" s="145"/>
      <c r="B79" s="146"/>
      <c r="C79" s="147" t="s">
        <v>116</v>
      </c>
      <c r="D79" s="148" t="s">
        <v>61</v>
      </c>
      <c r="E79" s="148" t="s">
        <v>57</v>
      </c>
      <c r="F79" s="148" t="s">
        <v>58</v>
      </c>
      <c r="G79" s="148" t="s">
        <v>117</v>
      </c>
      <c r="H79" s="148" t="s">
        <v>118</v>
      </c>
      <c r="I79" s="148" t="s">
        <v>119</v>
      </c>
      <c r="J79" s="148" t="s">
        <v>112</v>
      </c>
      <c r="K79" s="149" t="s">
        <v>120</v>
      </c>
      <c r="L79" s="150"/>
      <c r="M79" s="67" t="s">
        <v>22</v>
      </c>
      <c r="N79" s="68" t="s">
        <v>46</v>
      </c>
      <c r="O79" s="68" t="s">
        <v>121</v>
      </c>
      <c r="P79" s="68" t="s">
        <v>122</v>
      </c>
      <c r="Q79" s="68" t="s">
        <v>123</v>
      </c>
      <c r="R79" s="68" t="s">
        <v>124</v>
      </c>
      <c r="S79" s="68" t="s">
        <v>125</v>
      </c>
      <c r="T79" s="69" t="s">
        <v>126</v>
      </c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</row>
    <row r="80" spans="1:63" s="2" customFormat="1" ht="22.75" customHeight="1">
      <c r="A80" s="33"/>
      <c r="B80" s="34"/>
      <c r="C80" s="74" t="s">
        <v>127</v>
      </c>
      <c r="D80" s="35"/>
      <c r="E80" s="35"/>
      <c r="F80" s="35"/>
      <c r="G80" s="35"/>
      <c r="H80" s="35"/>
      <c r="I80" s="35"/>
      <c r="J80" s="151">
        <f>BK80</f>
        <v>0</v>
      </c>
      <c r="K80" s="35"/>
      <c r="L80" s="38"/>
      <c r="M80" s="70"/>
      <c r="N80" s="152"/>
      <c r="O80" s="71"/>
      <c r="P80" s="153">
        <f>P81</f>
        <v>0</v>
      </c>
      <c r="Q80" s="71"/>
      <c r="R80" s="153">
        <f>R81</f>
        <v>0</v>
      </c>
      <c r="S80" s="71"/>
      <c r="T80" s="154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75</v>
      </c>
      <c r="AU80" s="16" t="s">
        <v>113</v>
      </c>
      <c r="BK80" s="155">
        <f>BK81</f>
        <v>0</v>
      </c>
    </row>
    <row r="81" spans="1:65" s="11" customFormat="1" ht="25.9" customHeight="1">
      <c r="B81" s="156"/>
      <c r="C81" s="157"/>
      <c r="D81" s="158" t="s">
        <v>75</v>
      </c>
      <c r="E81" s="159" t="s">
        <v>128</v>
      </c>
      <c r="F81" s="159" t="s">
        <v>129</v>
      </c>
      <c r="G81" s="157"/>
      <c r="H81" s="157"/>
      <c r="I81" s="160"/>
      <c r="J81" s="161">
        <f>BK81</f>
        <v>0</v>
      </c>
      <c r="K81" s="157"/>
      <c r="L81" s="162"/>
      <c r="M81" s="163"/>
      <c r="N81" s="164"/>
      <c r="O81" s="164"/>
      <c r="P81" s="165">
        <f>P82</f>
        <v>0</v>
      </c>
      <c r="Q81" s="164"/>
      <c r="R81" s="165">
        <f>R82</f>
        <v>0</v>
      </c>
      <c r="S81" s="164"/>
      <c r="T81" s="166">
        <f>T82</f>
        <v>0</v>
      </c>
      <c r="AR81" s="167" t="s">
        <v>130</v>
      </c>
      <c r="AT81" s="168" t="s">
        <v>75</v>
      </c>
      <c r="AU81" s="168" t="s">
        <v>76</v>
      </c>
      <c r="AY81" s="167" t="s">
        <v>131</v>
      </c>
      <c r="BK81" s="169">
        <f>BK82</f>
        <v>0</v>
      </c>
    </row>
    <row r="82" spans="1:65" s="2" customFormat="1" ht="21.75" customHeight="1">
      <c r="A82" s="33"/>
      <c r="B82" s="34"/>
      <c r="C82" s="170" t="s">
        <v>23</v>
      </c>
      <c r="D82" s="170" t="s">
        <v>132</v>
      </c>
      <c r="E82" s="171" t="s">
        <v>133</v>
      </c>
      <c r="F82" s="172" t="s">
        <v>134</v>
      </c>
      <c r="G82" s="173" t="s">
        <v>135</v>
      </c>
      <c r="H82" s="174">
        <v>2</v>
      </c>
      <c r="I82" s="175"/>
      <c r="J82" s="176">
        <f>ROUND(I82*H82,2)</f>
        <v>0</v>
      </c>
      <c r="K82" s="172" t="s">
        <v>22</v>
      </c>
      <c r="L82" s="38"/>
      <c r="M82" s="177" t="s">
        <v>22</v>
      </c>
      <c r="N82" s="178" t="s">
        <v>47</v>
      </c>
      <c r="O82" s="179"/>
      <c r="P82" s="180">
        <f>O82*H82</f>
        <v>0</v>
      </c>
      <c r="Q82" s="180">
        <v>0</v>
      </c>
      <c r="R82" s="180">
        <f>Q82*H82</f>
        <v>0</v>
      </c>
      <c r="S82" s="180">
        <v>0</v>
      </c>
      <c r="T82" s="181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82" t="s">
        <v>130</v>
      </c>
      <c r="AT82" s="182" t="s">
        <v>132</v>
      </c>
      <c r="AU82" s="182" t="s">
        <v>23</v>
      </c>
      <c r="AY82" s="16" t="s">
        <v>131</v>
      </c>
      <c r="BE82" s="183">
        <f>IF(N82="základní",J82,0)</f>
        <v>0</v>
      </c>
      <c r="BF82" s="183">
        <f>IF(N82="snížená",J82,0)</f>
        <v>0</v>
      </c>
      <c r="BG82" s="183">
        <f>IF(N82="zákl. přenesená",J82,0)</f>
        <v>0</v>
      </c>
      <c r="BH82" s="183">
        <f>IF(N82="sníž. přenesená",J82,0)</f>
        <v>0</v>
      </c>
      <c r="BI82" s="183">
        <f>IF(N82="nulová",J82,0)</f>
        <v>0</v>
      </c>
      <c r="BJ82" s="16" t="s">
        <v>23</v>
      </c>
      <c r="BK82" s="183">
        <f>ROUND(I82*H82,2)</f>
        <v>0</v>
      </c>
      <c r="BL82" s="16" t="s">
        <v>130</v>
      </c>
      <c r="BM82" s="182" t="s">
        <v>136</v>
      </c>
    </row>
    <row r="83" spans="1:65" s="2" customFormat="1" ht="7" customHeight="1">
      <c r="A83" s="33"/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38"/>
      <c r="M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</sheetData>
  <sheetProtection algorithmName="SHA-512" hashValue="LY6JI5YxIY8cNnI6oVwMAhL8cCI4IXe7oNx4tNyqWiwZuZUtaAs09u9TMoz9m5OLyscUAN4tCSO0Ym55mE+Maw==" saltValue="a9xuaqO07z+AdVnWJ1daBoaDkjzSK8lb1Bja1WTxmU9e/g+l+uZ+Lq5F4/00DGKR74291iWDZPbSic0iof/GXg==" spinCount="100000" sheet="1" objects="1" scenarios="1" formatColumns="0" formatRows="0" autoFilter="0"/>
  <autoFilter ref="C79:K82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9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93</v>
      </c>
    </row>
    <row r="3" spans="1:46" s="1" customFormat="1" ht="7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5" customHeight="1">
      <c r="B4" s="19"/>
      <c r="D4" s="109" t="s">
        <v>107</v>
      </c>
      <c r="L4" s="19"/>
      <c r="M4" s="110" t="s">
        <v>10</v>
      </c>
      <c r="AT4" s="16" t="s">
        <v>4</v>
      </c>
    </row>
    <row r="5" spans="1:46" s="1" customFormat="1" ht="7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345" t="str">
        <f>'Rekapitulace zakázky'!K6</f>
        <v>Údržba, opravy a odstraňování závad u SSZT OŘ OVA 2024 - KB a kompresoroven - Obvod SSZT Ostrava</v>
      </c>
      <c r="F7" s="346"/>
      <c r="G7" s="346"/>
      <c r="H7" s="346"/>
      <c r="L7" s="19"/>
    </row>
    <row r="8" spans="1:46" s="1" customFormat="1" ht="12" customHeight="1">
      <c r="B8" s="19"/>
      <c r="D8" s="111" t="s">
        <v>108</v>
      </c>
      <c r="L8" s="19"/>
    </row>
    <row r="9" spans="1:46" s="2" customFormat="1" ht="16.5" customHeight="1">
      <c r="A9" s="33"/>
      <c r="B9" s="38"/>
      <c r="C9" s="33"/>
      <c r="D9" s="33"/>
      <c r="E9" s="345" t="s">
        <v>137</v>
      </c>
      <c r="F9" s="348"/>
      <c r="G9" s="348"/>
      <c r="H9" s="348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138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47" t="s">
        <v>139</v>
      </c>
      <c r="F11" s="348"/>
      <c r="G11" s="348"/>
      <c r="H11" s="348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19</v>
      </c>
      <c r="E13" s="33"/>
      <c r="F13" s="102" t="s">
        <v>20</v>
      </c>
      <c r="G13" s="33"/>
      <c r="H13" s="33"/>
      <c r="I13" s="111" t="s">
        <v>21</v>
      </c>
      <c r="J13" s="102" t="s">
        <v>22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102" t="s">
        <v>25</v>
      </c>
      <c r="G14" s="33"/>
      <c r="H14" s="33"/>
      <c r="I14" s="111" t="s">
        <v>26</v>
      </c>
      <c r="J14" s="113">
        <f>'Rekapitulace zakázky'!AN8</f>
        <v>0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75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29</v>
      </c>
      <c r="E16" s="33"/>
      <c r="F16" s="33"/>
      <c r="G16" s="33"/>
      <c r="H16" s="33"/>
      <c r="I16" s="111" t="s">
        <v>30</v>
      </c>
      <c r="J16" s="102" t="s">
        <v>22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31</v>
      </c>
      <c r="F17" s="33"/>
      <c r="G17" s="33"/>
      <c r="H17" s="33"/>
      <c r="I17" s="111" t="s">
        <v>32</v>
      </c>
      <c r="J17" s="102" t="s">
        <v>22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33</v>
      </c>
      <c r="E19" s="33"/>
      <c r="F19" s="33"/>
      <c r="G19" s="33"/>
      <c r="H19" s="33"/>
      <c r="I19" s="111" t="s">
        <v>30</v>
      </c>
      <c r="J19" s="29" t="str">
        <f>'Rekapitulace zakázky'!AN13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49" t="str">
        <f>'Rekapitulace zakázky'!E14</f>
        <v>Vyplň údaj</v>
      </c>
      <c r="F20" s="350"/>
      <c r="G20" s="350"/>
      <c r="H20" s="350"/>
      <c r="I20" s="111" t="s">
        <v>32</v>
      </c>
      <c r="J20" s="29" t="str">
        <f>'Rekapitulace zakázky'!AN14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35</v>
      </c>
      <c r="E22" s="33"/>
      <c r="F22" s="33"/>
      <c r="G22" s="33"/>
      <c r="H22" s="33"/>
      <c r="I22" s="111" t="s">
        <v>30</v>
      </c>
      <c r="J22" s="102" t="s">
        <v>22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36</v>
      </c>
      <c r="F23" s="33"/>
      <c r="G23" s="33"/>
      <c r="H23" s="33"/>
      <c r="I23" s="111" t="s">
        <v>32</v>
      </c>
      <c r="J23" s="102" t="s">
        <v>22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38</v>
      </c>
      <c r="E25" s="33"/>
      <c r="F25" s="33"/>
      <c r="G25" s="33"/>
      <c r="H25" s="33"/>
      <c r="I25" s="111" t="s">
        <v>30</v>
      </c>
      <c r="J25" s="102" t="s">
        <v>22</v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39</v>
      </c>
      <c r="F26" s="33"/>
      <c r="G26" s="33"/>
      <c r="H26" s="33"/>
      <c r="I26" s="111" t="s">
        <v>32</v>
      </c>
      <c r="J26" s="102" t="s">
        <v>22</v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40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1" t="s">
        <v>22</v>
      </c>
      <c r="F29" s="351"/>
      <c r="G29" s="351"/>
      <c r="H29" s="351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7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>
      <c r="A32" s="33"/>
      <c r="B32" s="38"/>
      <c r="C32" s="33"/>
      <c r="D32" s="118" t="s">
        <v>42</v>
      </c>
      <c r="E32" s="33"/>
      <c r="F32" s="33"/>
      <c r="G32" s="33"/>
      <c r="H32" s="33"/>
      <c r="I32" s="33"/>
      <c r="J32" s="119">
        <f>ROUND(J86,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44</v>
      </c>
      <c r="G34" s="33"/>
      <c r="H34" s="33"/>
      <c r="I34" s="120" t="s">
        <v>43</v>
      </c>
      <c r="J34" s="120" t="s">
        <v>45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46</v>
      </c>
      <c r="E35" s="111" t="s">
        <v>47</v>
      </c>
      <c r="F35" s="122">
        <f>ROUND((SUM(BE86:BE198)),  2)</f>
        <v>0</v>
      </c>
      <c r="G35" s="33"/>
      <c r="H35" s="33"/>
      <c r="I35" s="123">
        <v>0.21</v>
      </c>
      <c r="J35" s="122">
        <f>ROUND(((SUM(BE86:BE198))*I35),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48</v>
      </c>
      <c r="F36" s="122">
        <f>ROUND((SUM(BF86:BF198)),  2)</f>
        <v>0</v>
      </c>
      <c r="G36" s="33"/>
      <c r="H36" s="33"/>
      <c r="I36" s="123">
        <v>0.15</v>
      </c>
      <c r="J36" s="122">
        <f>ROUND(((SUM(BF86:BF198))*I36),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49</v>
      </c>
      <c r="F37" s="122">
        <f>ROUND((SUM(BG86:BG198)),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50</v>
      </c>
      <c r="F38" s="122">
        <f>ROUND((SUM(BH86:BH198)),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51</v>
      </c>
      <c r="F39" s="122">
        <f>ROUND((SUM(BI86:BI198)),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>
      <c r="A41" s="33"/>
      <c r="B41" s="38"/>
      <c r="C41" s="124"/>
      <c r="D41" s="125" t="s">
        <v>52</v>
      </c>
      <c r="E41" s="126"/>
      <c r="F41" s="126"/>
      <c r="G41" s="127" t="s">
        <v>53</v>
      </c>
      <c r="H41" s="128" t="s">
        <v>54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7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customHeight="1">
      <c r="A47" s="33"/>
      <c r="B47" s="34"/>
      <c r="C47" s="22" t="s">
        <v>110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6.25" customHeight="1">
      <c r="A50" s="33"/>
      <c r="B50" s="34"/>
      <c r="C50" s="35"/>
      <c r="D50" s="35"/>
      <c r="E50" s="352" t="str">
        <f>E7</f>
        <v>Údržba, opravy a odstraňování závad u SSZT OŘ OVA 2024 - KB a kompresoroven - Obvod SSZT Ostrava</v>
      </c>
      <c r="F50" s="353"/>
      <c r="G50" s="353"/>
      <c r="H50" s="353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108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2" t="s">
        <v>137</v>
      </c>
      <c r="F52" s="354"/>
      <c r="G52" s="354"/>
      <c r="H52" s="354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138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1" t="str">
        <f>E11</f>
        <v>PS02-01 - Sborník ÚOŽI</v>
      </c>
      <c r="F54" s="354"/>
      <c r="G54" s="354"/>
      <c r="H54" s="354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24</v>
      </c>
      <c r="D56" s="35"/>
      <c r="E56" s="35"/>
      <c r="F56" s="26" t="str">
        <f>F14</f>
        <v>Oblastní ředitelství Ostrava</v>
      </c>
      <c r="G56" s="35"/>
      <c r="H56" s="35"/>
      <c r="I56" s="28" t="s">
        <v>26</v>
      </c>
      <c r="J56" s="58">
        <f>IF(J14="","",J14)</f>
        <v>0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customHeight="1">
      <c r="A58" s="33"/>
      <c r="B58" s="34"/>
      <c r="C58" s="28" t="s">
        <v>29</v>
      </c>
      <c r="D58" s="35"/>
      <c r="E58" s="35"/>
      <c r="F58" s="26" t="str">
        <f>E17</f>
        <v>Správa železnic, státní organizace</v>
      </c>
      <c r="G58" s="35"/>
      <c r="H58" s="35"/>
      <c r="I58" s="28" t="s">
        <v>35</v>
      </c>
      <c r="J58" s="31" t="str">
        <f>E23</f>
        <v xml:space="preserve"> 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customHeight="1">
      <c r="A59" s="33"/>
      <c r="B59" s="34"/>
      <c r="C59" s="28" t="s">
        <v>33</v>
      </c>
      <c r="D59" s="35"/>
      <c r="E59" s="35"/>
      <c r="F59" s="26" t="str">
        <f>IF(E20="","",E20)</f>
        <v>Vyplň údaj</v>
      </c>
      <c r="G59" s="35"/>
      <c r="H59" s="35"/>
      <c r="I59" s="28" t="s">
        <v>38</v>
      </c>
      <c r="J59" s="31" t="str">
        <f>E26</f>
        <v>Kotasková Jana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2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111</v>
      </c>
      <c r="D61" s="136"/>
      <c r="E61" s="136"/>
      <c r="F61" s="136"/>
      <c r="G61" s="136"/>
      <c r="H61" s="136"/>
      <c r="I61" s="136"/>
      <c r="J61" s="137" t="s">
        <v>112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2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75" customHeight="1">
      <c r="A63" s="33"/>
      <c r="B63" s="34"/>
      <c r="C63" s="138" t="s">
        <v>74</v>
      </c>
      <c r="D63" s="35"/>
      <c r="E63" s="35"/>
      <c r="F63" s="35"/>
      <c r="G63" s="35"/>
      <c r="H63" s="35"/>
      <c r="I63" s="35"/>
      <c r="J63" s="76">
        <f>J86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113</v>
      </c>
    </row>
    <row r="64" spans="1:47" s="9" customFormat="1" ht="25" customHeight="1">
      <c r="B64" s="139"/>
      <c r="C64" s="140"/>
      <c r="D64" s="141" t="s">
        <v>140</v>
      </c>
      <c r="E64" s="142"/>
      <c r="F64" s="142"/>
      <c r="G64" s="142"/>
      <c r="H64" s="142"/>
      <c r="I64" s="142"/>
      <c r="J64" s="143">
        <f>J87</f>
        <v>0</v>
      </c>
      <c r="K64" s="140"/>
      <c r="L64" s="144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1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7" customHeight="1">
      <c r="A66" s="33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7" customHeight="1">
      <c r="A70" s="33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5" customHeight="1">
      <c r="A71" s="33"/>
      <c r="B71" s="34"/>
      <c r="C71" s="22" t="s">
        <v>115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7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6.25" customHeight="1">
      <c r="A74" s="33"/>
      <c r="B74" s="34"/>
      <c r="C74" s="35"/>
      <c r="D74" s="35"/>
      <c r="E74" s="352" t="str">
        <f>E7</f>
        <v>Údržba, opravy a odstraňování závad u SSZT OŘ OVA 2024 - KB a kompresoroven - Obvod SSZT Ostrava</v>
      </c>
      <c r="F74" s="353"/>
      <c r="G74" s="353"/>
      <c r="H74" s="353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1" customFormat="1" ht="12" customHeight="1">
      <c r="B75" s="20"/>
      <c r="C75" s="28" t="s">
        <v>108</v>
      </c>
      <c r="D75" s="21"/>
      <c r="E75" s="21"/>
      <c r="F75" s="21"/>
      <c r="G75" s="21"/>
      <c r="H75" s="21"/>
      <c r="I75" s="21"/>
      <c r="J75" s="21"/>
      <c r="K75" s="21"/>
      <c r="L75" s="19"/>
    </row>
    <row r="76" spans="1:31" s="2" customFormat="1" ht="16.5" customHeight="1">
      <c r="A76" s="33"/>
      <c r="B76" s="34"/>
      <c r="C76" s="35"/>
      <c r="D76" s="35"/>
      <c r="E76" s="352" t="s">
        <v>137</v>
      </c>
      <c r="F76" s="354"/>
      <c r="G76" s="354"/>
      <c r="H76" s="354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138</v>
      </c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1" t="str">
        <f>E11</f>
        <v>PS02-01 - Sborník ÚOŽI</v>
      </c>
      <c r="F78" s="354"/>
      <c r="G78" s="354"/>
      <c r="H78" s="354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7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24</v>
      </c>
      <c r="D80" s="35"/>
      <c r="E80" s="35"/>
      <c r="F80" s="26" t="str">
        <f>F14</f>
        <v>Oblastní ředitelství Ostrava</v>
      </c>
      <c r="G80" s="35"/>
      <c r="H80" s="35"/>
      <c r="I80" s="28" t="s">
        <v>26</v>
      </c>
      <c r="J80" s="58">
        <f>IF(J14="","",J14)</f>
        <v>0</v>
      </c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7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15" customHeight="1">
      <c r="A82" s="33"/>
      <c r="B82" s="34"/>
      <c r="C82" s="28" t="s">
        <v>29</v>
      </c>
      <c r="D82" s="35"/>
      <c r="E82" s="35"/>
      <c r="F82" s="26" t="str">
        <f>E17</f>
        <v>Správa železnic, státní organizace</v>
      </c>
      <c r="G82" s="35"/>
      <c r="H82" s="35"/>
      <c r="I82" s="28" t="s">
        <v>35</v>
      </c>
      <c r="J82" s="31" t="str">
        <f>E23</f>
        <v xml:space="preserve"> 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33</v>
      </c>
      <c r="D83" s="35"/>
      <c r="E83" s="35"/>
      <c r="F83" s="26" t="str">
        <f>IF(E20="","",E20)</f>
        <v>Vyplň údaj</v>
      </c>
      <c r="G83" s="35"/>
      <c r="H83" s="35"/>
      <c r="I83" s="28" t="s">
        <v>38</v>
      </c>
      <c r="J83" s="31" t="str">
        <f>E26</f>
        <v>Kotasková Jana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2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0" customFormat="1" ht="29.25" customHeight="1">
      <c r="A85" s="145"/>
      <c r="B85" s="146"/>
      <c r="C85" s="147" t="s">
        <v>116</v>
      </c>
      <c r="D85" s="148" t="s">
        <v>61</v>
      </c>
      <c r="E85" s="148" t="s">
        <v>57</v>
      </c>
      <c r="F85" s="148" t="s">
        <v>58</v>
      </c>
      <c r="G85" s="148" t="s">
        <v>117</v>
      </c>
      <c r="H85" s="148" t="s">
        <v>118</v>
      </c>
      <c r="I85" s="148" t="s">
        <v>119</v>
      </c>
      <c r="J85" s="148" t="s">
        <v>112</v>
      </c>
      <c r="K85" s="149" t="s">
        <v>120</v>
      </c>
      <c r="L85" s="150"/>
      <c r="M85" s="67" t="s">
        <v>22</v>
      </c>
      <c r="N85" s="68" t="s">
        <v>46</v>
      </c>
      <c r="O85" s="68" t="s">
        <v>121</v>
      </c>
      <c r="P85" s="68" t="s">
        <v>122</v>
      </c>
      <c r="Q85" s="68" t="s">
        <v>123</v>
      </c>
      <c r="R85" s="68" t="s">
        <v>124</v>
      </c>
      <c r="S85" s="68" t="s">
        <v>125</v>
      </c>
      <c r="T85" s="69" t="s">
        <v>126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75" customHeight="1">
      <c r="A86" s="33"/>
      <c r="B86" s="34"/>
      <c r="C86" s="74" t="s">
        <v>127</v>
      </c>
      <c r="D86" s="35"/>
      <c r="E86" s="35"/>
      <c r="F86" s="35"/>
      <c r="G86" s="35"/>
      <c r="H86" s="35"/>
      <c r="I86" s="35"/>
      <c r="J86" s="151">
        <f>BK86</f>
        <v>0</v>
      </c>
      <c r="K86" s="35"/>
      <c r="L86" s="38"/>
      <c r="M86" s="70"/>
      <c r="N86" s="152"/>
      <c r="O86" s="71"/>
      <c r="P86" s="153">
        <f>P87</f>
        <v>0</v>
      </c>
      <c r="Q86" s="71"/>
      <c r="R86" s="153">
        <f>R87</f>
        <v>0</v>
      </c>
      <c r="S86" s="71"/>
      <c r="T86" s="154">
        <f>T87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75</v>
      </c>
      <c r="AU86" s="16" t="s">
        <v>113</v>
      </c>
      <c r="BK86" s="155">
        <f>BK87</f>
        <v>0</v>
      </c>
    </row>
    <row r="87" spans="1:65" s="11" customFormat="1" ht="25.9" customHeight="1">
      <c r="B87" s="156"/>
      <c r="C87" s="157"/>
      <c r="D87" s="158" t="s">
        <v>75</v>
      </c>
      <c r="E87" s="159" t="s">
        <v>141</v>
      </c>
      <c r="F87" s="159" t="s">
        <v>142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SUM(P88:P198)</f>
        <v>0</v>
      </c>
      <c r="Q87" s="164"/>
      <c r="R87" s="165">
        <f>SUM(R88:R198)</f>
        <v>0</v>
      </c>
      <c r="S87" s="164"/>
      <c r="T87" s="166">
        <f>SUM(T88:T198)</f>
        <v>0</v>
      </c>
      <c r="AR87" s="167" t="s">
        <v>23</v>
      </c>
      <c r="AT87" s="168" t="s">
        <v>75</v>
      </c>
      <c r="AU87" s="168" t="s">
        <v>76</v>
      </c>
      <c r="AY87" s="167" t="s">
        <v>131</v>
      </c>
      <c r="BK87" s="169">
        <f>SUM(BK88:BK198)</f>
        <v>0</v>
      </c>
    </row>
    <row r="88" spans="1:65" s="2" customFormat="1" ht="16.5" customHeight="1">
      <c r="A88" s="33"/>
      <c r="B88" s="34"/>
      <c r="C88" s="170" t="s">
        <v>23</v>
      </c>
      <c r="D88" s="170" t="s">
        <v>132</v>
      </c>
      <c r="E88" s="171" t="s">
        <v>143</v>
      </c>
      <c r="F88" s="172" t="s">
        <v>144</v>
      </c>
      <c r="G88" s="173" t="s">
        <v>145</v>
      </c>
      <c r="H88" s="174">
        <v>2</v>
      </c>
      <c r="I88" s="175"/>
      <c r="J88" s="176">
        <f t="shared" ref="J88:J119" si="0">ROUND(I88*H88,2)</f>
        <v>0</v>
      </c>
      <c r="K88" s="172" t="s">
        <v>146</v>
      </c>
      <c r="L88" s="38"/>
      <c r="M88" s="184" t="s">
        <v>22</v>
      </c>
      <c r="N88" s="185" t="s">
        <v>47</v>
      </c>
      <c r="O88" s="63"/>
      <c r="P88" s="186">
        <f t="shared" ref="P88:P119" si="1">O88*H88</f>
        <v>0</v>
      </c>
      <c r="Q88" s="186">
        <v>0</v>
      </c>
      <c r="R88" s="186">
        <f t="shared" ref="R88:R119" si="2">Q88*H88</f>
        <v>0</v>
      </c>
      <c r="S88" s="186">
        <v>0</v>
      </c>
      <c r="T88" s="187">
        <f t="shared" ref="T88:T119" si="3"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2" t="s">
        <v>130</v>
      </c>
      <c r="AT88" s="182" t="s">
        <v>132</v>
      </c>
      <c r="AU88" s="182" t="s">
        <v>23</v>
      </c>
      <c r="AY88" s="16" t="s">
        <v>131</v>
      </c>
      <c r="BE88" s="183">
        <f t="shared" ref="BE88:BE119" si="4">IF(N88="základní",J88,0)</f>
        <v>0</v>
      </c>
      <c r="BF88" s="183">
        <f t="shared" ref="BF88:BF119" si="5">IF(N88="snížená",J88,0)</f>
        <v>0</v>
      </c>
      <c r="BG88" s="183">
        <f t="shared" ref="BG88:BG119" si="6">IF(N88="zákl. přenesená",J88,0)</f>
        <v>0</v>
      </c>
      <c r="BH88" s="183">
        <f t="shared" ref="BH88:BH119" si="7">IF(N88="sníž. přenesená",J88,0)</f>
        <v>0</v>
      </c>
      <c r="BI88" s="183">
        <f t="shared" ref="BI88:BI119" si="8">IF(N88="nulová",J88,0)</f>
        <v>0</v>
      </c>
      <c r="BJ88" s="16" t="s">
        <v>23</v>
      </c>
      <c r="BK88" s="183">
        <f t="shared" ref="BK88:BK119" si="9">ROUND(I88*H88,2)</f>
        <v>0</v>
      </c>
      <c r="BL88" s="16" t="s">
        <v>130</v>
      </c>
      <c r="BM88" s="182" t="s">
        <v>147</v>
      </c>
    </row>
    <row r="89" spans="1:65" s="2" customFormat="1" ht="16.5" customHeight="1">
      <c r="A89" s="33"/>
      <c r="B89" s="34"/>
      <c r="C89" s="170" t="s">
        <v>85</v>
      </c>
      <c r="D89" s="170" t="s">
        <v>132</v>
      </c>
      <c r="E89" s="171" t="s">
        <v>148</v>
      </c>
      <c r="F89" s="172" t="s">
        <v>149</v>
      </c>
      <c r="G89" s="173" t="s">
        <v>145</v>
      </c>
      <c r="H89" s="174">
        <v>1</v>
      </c>
      <c r="I89" s="175"/>
      <c r="J89" s="176">
        <f t="shared" si="0"/>
        <v>0</v>
      </c>
      <c r="K89" s="172" t="s">
        <v>146</v>
      </c>
      <c r="L89" s="38"/>
      <c r="M89" s="184" t="s">
        <v>22</v>
      </c>
      <c r="N89" s="185" t="s">
        <v>47</v>
      </c>
      <c r="O89" s="63"/>
      <c r="P89" s="186">
        <f t="shared" si="1"/>
        <v>0</v>
      </c>
      <c r="Q89" s="186">
        <v>0</v>
      </c>
      <c r="R89" s="186">
        <f t="shared" si="2"/>
        <v>0</v>
      </c>
      <c r="S89" s="186">
        <v>0</v>
      </c>
      <c r="T89" s="187">
        <f t="shared" si="3"/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2" t="s">
        <v>130</v>
      </c>
      <c r="AT89" s="182" t="s">
        <v>132</v>
      </c>
      <c r="AU89" s="182" t="s">
        <v>23</v>
      </c>
      <c r="AY89" s="16" t="s">
        <v>131</v>
      </c>
      <c r="BE89" s="183">
        <f t="shared" si="4"/>
        <v>0</v>
      </c>
      <c r="BF89" s="183">
        <f t="shared" si="5"/>
        <v>0</v>
      </c>
      <c r="BG89" s="183">
        <f t="shared" si="6"/>
        <v>0</v>
      </c>
      <c r="BH89" s="183">
        <f t="shared" si="7"/>
        <v>0</v>
      </c>
      <c r="BI89" s="183">
        <f t="shared" si="8"/>
        <v>0</v>
      </c>
      <c r="BJ89" s="16" t="s">
        <v>23</v>
      </c>
      <c r="BK89" s="183">
        <f t="shared" si="9"/>
        <v>0</v>
      </c>
      <c r="BL89" s="16" t="s">
        <v>130</v>
      </c>
      <c r="BM89" s="182" t="s">
        <v>150</v>
      </c>
    </row>
    <row r="90" spans="1:65" s="2" customFormat="1" ht="16.5" customHeight="1">
      <c r="A90" s="33"/>
      <c r="B90" s="34"/>
      <c r="C90" s="170" t="s">
        <v>151</v>
      </c>
      <c r="D90" s="170" t="s">
        <v>132</v>
      </c>
      <c r="E90" s="171" t="s">
        <v>152</v>
      </c>
      <c r="F90" s="172" t="s">
        <v>153</v>
      </c>
      <c r="G90" s="173" t="s">
        <v>145</v>
      </c>
      <c r="H90" s="174">
        <v>4</v>
      </c>
      <c r="I90" s="175"/>
      <c r="J90" s="176">
        <f t="shared" si="0"/>
        <v>0</v>
      </c>
      <c r="K90" s="172" t="s">
        <v>146</v>
      </c>
      <c r="L90" s="38"/>
      <c r="M90" s="184" t="s">
        <v>22</v>
      </c>
      <c r="N90" s="185" t="s">
        <v>47</v>
      </c>
      <c r="O90" s="63"/>
      <c r="P90" s="186">
        <f t="shared" si="1"/>
        <v>0</v>
      </c>
      <c r="Q90" s="186">
        <v>0</v>
      </c>
      <c r="R90" s="186">
        <f t="shared" si="2"/>
        <v>0</v>
      </c>
      <c r="S90" s="186">
        <v>0</v>
      </c>
      <c r="T90" s="187">
        <f t="shared" si="3"/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2" t="s">
        <v>130</v>
      </c>
      <c r="AT90" s="182" t="s">
        <v>132</v>
      </c>
      <c r="AU90" s="182" t="s">
        <v>23</v>
      </c>
      <c r="AY90" s="16" t="s">
        <v>131</v>
      </c>
      <c r="BE90" s="183">
        <f t="shared" si="4"/>
        <v>0</v>
      </c>
      <c r="BF90" s="183">
        <f t="shared" si="5"/>
        <v>0</v>
      </c>
      <c r="BG90" s="183">
        <f t="shared" si="6"/>
        <v>0</v>
      </c>
      <c r="BH90" s="183">
        <f t="shared" si="7"/>
        <v>0</v>
      </c>
      <c r="BI90" s="183">
        <f t="shared" si="8"/>
        <v>0</v>
      </c>
      <c r="BJ90" s="16" t="s">
        <v>23</v>
      </c>
      <c r="BK90" s="183">
        <f t="shared" si="9"/>
        <v>0</v>
      </c>
      <c r="BL90" s="16" t="s">
        <v>130</v>
      </c>
      <c r="BM90" s="182" t="s">
        <v>154</v>
      </c>
    </row>
    <row r="91" spans="1:65" s="2" customFormat="1" ht="16.5" customHeight="1">
      <c r="A91" s="33"/>
      <c r="B91" s="34"/>
      <c r="C91" s="170" t="s">
        <v>130</v>
      </c>
      <c r="D91" s="170" t="s">
        <v>132</v>
      </c>
      <c r="E91" s="171" t="s">
        <v>155</v>
      </c>
      <c r="F91" s="172" t="s">
        <v>156</v>
      </c>
      <c r="G91" s="173" t="s">
        <v>145</v>
      </c>
      <c r="H91" s="174">
        <v>3</v>
      </c>
      <c r="I91" s="175"/>
      <c r="J91" s="176">
        <f t="shared" si="0"/>
        <v>0</v>
      </c>
      <c r="K91" s="172" t="s">
        <v>146</v>
      </c>
      <c r="L91" s="38"/>
      <c r="M91" s="184" t="s">
        <v>22</v>
      </c>
      <c r="N91" s="185" t="s">
        <v>47</v>
      </c>
      <c r="O91" s="63"/>
      <c r="P91" s="186">
        <f t="shared" si="1"/>
        <v>0</v>
      </c>
      <c r="Q91" s="186">
        <v>0</v>
      </c>
      <c r="R91" s="186">
        <f t="shared" si="2"/>
        <v>0</v>
      </c>
      <c r="S91" s="186">
        <v>0</v>
      </c>
      <c r="T91" s="187">
        <f t="shared" si="3"/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2" t="s">
        <v>130</v>
      </c>
      <c r="AT91" s="182" t="s">
        <v>132</v>
      </c>
      <c r="AU91" s="182" t="s">
        <v>23</v>
      </c>
      <c r="AY91" s="16" t="s">
        <v>131</v>
      </c>
      <c r="BE91" s="183">
        <f t="shared" si="4"/>
        <v>0</v>
      </c>
      <c r="BF91" s="183">
        <f t="shared" si="5"/>
        <v>0</v>
      </c>
      <c r="BG91" s="183">
        <f t="shared" si="6"/>
        <v>0</v>
      </c>
      <c r="BH91" s="183">
        <f t="shared" si="7"/>
        <v>0</v>
      </c>
      <c r="BI91" s="183">
        <f t="shared" si="8"/>
        <v>0</v>
      </c>
      <c r="BJ91" s="16" t="s">
        <v>23</v>
      </c>
      <c r="BK91" s="183">
        <f t="shared" si="9"/>
        <v>0</v>
      </c>
      <c r="BL91" s="16" t="s">
        <v>130</v>
      </c>
      <c r="BM91" s="182" t="s">
        <v>157</v>
      </c>
    </row>
    <row r="92" spans="1:65" s="2" customFormat="1" ht="16.5" customHeight="1">
      <c r="A92" s="33"/>
      <c r="B92" s="34"/>
      <c r="C92" s="170" t="s">
        <v>158</v>
      </c>
      <c r="D92" s="170" t="s">
        <v>132</v>
      </c>
      <c r="E92" s="171" t="s">
        <v>159</v>
      </c>
      <c r="F92" s="172" t="s">
        <v>160</v>
      </c>
      <c r="G92" s="173" t="s">
        <v>145</v>
      </c>
      <c r="H92" s="174">
        <v>3</v>
      </c>
      <c r="I92" s="175"/>
      <c r="J92" s="176">
        <f t="shared" si="0"/>
        <v>0</v>
      </c>
      <c r="K92" s="172" t="s">
        <v>146</v>
      </c>
      <c r="L92" s="38"/>
      <c r="M92" s="184" t="s">
        <v>22</v>
      </c>
      <c r="N92" s="185" t="s">
        <v>47</v>
      </c>
      <c r="O92" s="63"/>
      <c r="P92" s="186">
        <f t="shared" si="1"/>
        <v>0</v>
      </c>
      <c r="Q92" s="186">
        <v>0</v>
      </c>
      <c r="R92" s="186">
        <f t="shared" si="2"/>
        <v>0</v>
      </c>
      <c r="S92" s="186">
        <v>0</v>
      </c>
      <c r="T92" s="187">
        <f t="shared" si="3"/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2" t="s">
        <v>130</v>
      </c>
      <c r="AT92" s="182" t="s">
        <v>132</v>
      </c>
      <c r="AU92" s="182" t="s">
        <v>23</v>
      </c>
      <c r="AY92" s="16" t="s">
        <v>131</v>
      </c>
      <c r="BE92" s="183">
        <f t="shared" si="4"/>
        <v>0</v>
      </c>
      <c r="BF92" s="183">
        <f t="shared" si="5"/>
        <v>0</v>
      </c>
      <c r="BG92" s="183">
        <f t="shared" si="6"/>
        <v>0</v>
      </c>
      <c r="BH92" s="183">
        <f t="shared" si="7"/>
        <v>0</v>
      </c>
      <c r="BI92" s="183">
        <f t="shared" si="8"/>
        <v>0</v>
      </c>
      <c r="BJ92" s="16" t="s">
        <v>23</v>
      </c>
      <c r="BK92" s="183">
        <f t="shared" si="9"/>
        <v>0</v>
      </c>
      <c r="BL92" s="16" t="s">
        <v>130</v>
      </c>
      <c r="BM92" s="182" t="s">
        <v>161</v>
      </c>
    </row>
    <row r="93" spans="1:65" s="2" customFormat="1" ht="16.5" customHeight="1">
      <c r="A93" s="33"/>
      <c r="B93" s="34"/>
      <c r="C93" s="170" t="s">
        <v>162</v>
      </c>
      <c r="D93" s="170" t="s">
        <v>132</v>
      </c>
      <c r="E93" s="171" t="s">
        <v>163</v>
      </c>
      <c r="F93" s="172" t="s">
        <v>164</v>
      </c>
      <c r="G93" s="173" t="s">
        <v>145</v>
      </c>
      <c r="H93" s="174">
        <v>6</v>
      </c>
      <c r="I93" s="175"/>
      <c r="J93" s="176">
        <f t="shared" si="0"/>
        <v>0</v>
      </c>
      <c r="K93" s="172" t="s">
        <v>146</v>
      </c>
      <c r="L93" s="38"/>
      <c r="M93" s="184" t="s">
        <v>22</v>
      </c>
      <c r="N93" s="185" t="s">
        <v>47</v>
      </c>
      <c r="O93" s="63"/>
      <c r="P93" s="186">
        <f t="shared" si="1"/>
        <v>0</v>
      </c>
      <c r="Q93" s="186">
        <v>0</v>
      </c>
      <c r="R93" s="186">
        <f t="shared" si="2"/>
        <v>0</v>
      </c>
      <c r="S93" s="186">
        <v>0</v>
      </c>
      <c r="T93" s="187">
        <f t="shared" si="3"/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2" t="s">
        <v>130</v>
      </c>
      <c r="AT93" s="182" t="s">
        <v>132</v>
      </c>
      <c r="AU93" s="182" t="s">
        <v>23</v>
      </c>
      <c r="AY93" s="16" t="s">
        <v>131</v>
      </c>
      <c r="BE93" s="183">
        <f t="shared" si="4"/>
        <v>0</v>
      </c>
      <c r="BF93" s="183">
        <f t="shared" si="5"/>
        <v>0</v>
      </c>
      <c r="BG93" s="183">
        <f t="shared" si="6"/>
        <v>0</v>
      </c>
      <c r="BH93" s="183">
        <f t="shared" si="7"/>
        <v>0</v>
      </c>
      <c r="BI93" s="183">
        <f t="shared" si="8"/>
        <v>0</v>
      </c>
      <c r="BJ93" s="16" t="s">
        <v>23</v>
      </c>
      <c r="BK93" s="183">
        <f t="shared" si="9"/>
        <v>0</v>
      </c>
      <c r="BL93" s="16" t="s">
        <v>130</v>
      </c>
      <c r="BM93" s="182" t="s">
        <v>165</v>
      </c>
    </row>
    <row r="94" spans="1:65" s="2" customFormat="1" ht="16.5" customHeight="1">
      <c r="A94" s="33"/>
      <c r="B94" s="34"/>
      <c r="C94" s="170" t="s">
        <v>166</v>
      </c>
      <c r="D94" s="170" t="s">
        <v>132</v>
      </c>
      <c r="E94" s="171" t="s">
        <v>167</v>
      </c>
      <c r="F94" s="172" t="s">
        <v>168</v>
      </c>
      <c r="G94" s="173" t="s">
        <v>145</v>
      </c>
      <c r="H94" s="174">
        <v>2</v>
      </c>
      <c r="I94" s="175"/>
      <c r="J94" s="176">
        <f t="shared" si="0"/>
        <v>0</v>
      </c>
      <c r="K94" s="172" t="s">
        <v>146</v>
      </c>
      <c r="L94" s="38"/>
      <c r="M94" s="184" t="s">
        <v>22</v>
      </c>
      <c r="N94" s="185" t="s">
        <v>47</v>
      </c>
      <c r="O94" s="63"/>
      <c r="P94" s="186">
        <f t="shared" si="1"/>
        <v>0</v>
      </c>
      <c r="Q94" s="186">
        <v>0</v>
      </c>
      <c r="R94" s="186">
        <f t="shared" si="2"/>
        <v>0</v>
      </c>
      <c r="S94" s="186">
        <v>0</v>
      </c>
      <c r="T94" s="187">
        <f t="shared" si="3"/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2" t="s">
        <v>130</v>
      </c>
      <c r="AT94" s="182" t="s">
        <v>132</v>
      </c>
      <c r="AU94" s="182" t="s">
        <v>23</v>
      </c>
      <c r="AY94" s="16" t="s">
        <v>131</v>
      </c>
      <c r="BE94" s="183">
        <f t="shared" si="4"/>
        <v>0</v>
      </c>
      <c r="BF94" s="183">
        <f t="shared" si="5"/>
        <v>0</v>
      </c>
      <c r="BG94" s="183">
        <f t="shared" si="6"/>
        <v>0</v>
      </c>
      <c r="BH94" s="183">
        <f t="shared" si="7"/>
        <v>0</v>
      </c>
      <c r="BI94" s="183">
        <f t="shared" si="8"/>
        <v>0</v>
      </c>
      <c r="BJ94" s="16" t="s">
        <v>23</v>
      </c>
      <c r="BK94" s="183">
        <f t="shared" si="9"/>
        <v>0</v>
      </c>
      <c r="BL94" s="16" t="s">
        <v>130</v>
      </c>
      <c r="BM94" s="182" t="s">
        <v>169</v>
      </c>
    </row>
    <row r="95" spans="1:65" s="2" customFormat="1" ht="16.5" customHeight="1">
      <c r="A95" s="33"/>
      <c r="B95" s="34"/>
      <c r="C95" s="170" t="s">
        <v>170</v>
      </c>
      <c r="D95" s="170" t="s">
        <v>132</v>
      </c>
      <c r="E95" s="171" t="s">
        <v>171</v>
      </c>
      <c r="F95" s="172" t="s">
        <v>172</v>
      </c>
      <c r="G95" s="173" t="s">
        <v>145</v>
      </c>
      <c r="H95" s="174">
        <v>2</v>
      </c>
      <c r="I95" s="175"/>
      <c r="J95" s="176">
        <f t="shared" si="0"/>
        <v>0</v>
      </c>
      <c r="K95" s="172" t="s">
        <v>146</v>
      </c>
      <c r="L95" s="38"/>
      <c r="M95" s="184" t="s">
        <v>22</v>
      </c>
      <c r="N95" s="185" t="s">
        <v>47</v>
      </c>
      <c r="O95" s="63"/>
      <c r="P95" s="186">
        <f t="shared" si="1"/>
        <v>0</v>
      </c>
      <c r="Q95" s="186">
        <v>0</v>
      </c>
      <c r="R95" s="186">
        <f t="shared" si="2"/>
        <v>0</v>
      </c>
      <c r="S95" s="186">
        <v>0</v>
      </c>
      <c r="T95" s="187">
        <f t="shared" si="3"/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2" t="s">
        <v>130</v>
      </c>
      <c r="AT95" s="182" t="s">
        <v>132</v>
      </c>
      <c r="AU95" s="182" t="s">
        <v>23</v>
      </c>
      <c r="AY95" s="16" t="s">
        <v>131</v>
      </c>
      <c r="BE95" s="183">
        <f t="shared" si="4"/>
        <v>0</v>
      </c>
      <c r="BF95" s="183">
        <f t="shared" si="5"/>
        <v>0</v>
      </c>
      <c r="BG95" s="183">
        <f t="shared" si="6"/>
        <v>0</v>
      </c>
      <c r="BH95" s="183">
        <f t="shared" si="7"/>
        <v>0</v>
      </c>
      <c r="BI95" s="183">
        <f t="shared" si="8"/>
        <v>0</v>
      </c>
      <c r="BJ95" s="16" t="s">
        <v>23</v>
      </c>
      <c r="BK95" s="183">
        <f t="shared" si="9"/>
        <v>0</v>
      </c>
      <c r="BL95" s="16" t="s">
        <v>130</v>
      </c>
      <c r="BM95" s="182" t="s">
        <v>173</v>
      </c>
    </row>
    <row r="96" spans="1:65" s="2" customFormat="1" ht="16.5" customHeight="1">
      <c r="A96" s="33"/>
      <c r="B96" s="34"/>
      <c r="C96" s="170" t="s">
        <v>174</v>
      </c>
      <c r="D96" s="170" t="s">
        <v>132</v>
      </c>
      <c r="E96" s="171" t="s">
        <v>175</v>
      </c>
      <c r="F96" s="172" t="s">
        <v>176</v>
      </c>
      <c r="G96" s="173" t="s">
        <v>145</v>
      </c>
      <c r="H96" s="174">
        <v>2</v>
      </c>
      <c r="I96" s="175"/>
      <c r="J96" s="176">
        <f t="shared" si="0"/>
        <v>0</v>
      </c>
      <c r="K96" s="172" t="s">
        <v>146</v>
      </c>
      <c r="L96" s="38"/>
      <c r="M96" s="184" t="s">
        <v>22</v>
      </c>
      <c r="N96" s="185" t="s">
        <v>47</v>
      </c>
      <c r="O96" s="63"/>
      <c r="P96" s="186">
        <f t="shared" si="1"/>
        <v>0</v>
      </c>
      <c r="Q96" s="186">
        <v>0</v>
      </c>
      <c r="R96" s="186">
        <f t="shared" si="2"/>
        <v>0</v>
      </c>
      <c r="S96" s="186">
        <v>0</v>
      </c>
      <c r="T96" s="187">
        <f t="shared" si="3"/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2" t="s">
        <v>130</v>
      </c>
      <c r="AT96" s="182" t="s">
        <v>132</v>
      </c>
      <c r="AU96" s="182" t="s">
        <v>23</v>
      </c>
      <c r="AY96" s="16" t="s">
        <v>131</v>
      </c>
      <c r="BE96" s="183">
        <f t="shared" si="4"/>
        <v>0</v>
      </c>
      <c r="BF96" s="183">
        <f t="shared" si="5"/>
        <v>0</v>
      </c>
      <c r="BG96" s="183">
        <f t="shared" si="6"/>
        <v>0</v>
      </c>
      <c r="BH96" s="183">
        <f t="shared" si="7"/>
        <v>0</v>
      </c>
      <c r="BI96" s="183">
        <f t="shared" si="8"/>
        <v>0</v>
      </c>
      <c r="BJ96" s="16" t="s">
        <v>23</v>
      </c>
      <c r="BK96" s="183">
        <f t="shared" si="9"/>
        <v>0</v>
      </c>
      <c r="BL96" s="16" t="s">
        <v>130</v>
      </c>
      <c r="BM96" s="182" t="s">
        <v>177</v>
      </c>
    </row>
    <row r="97" spans="1:65" s="2" customFormat="1" ht="16.5" customHeight="1">
      <c r="A97" s="33"/>
      <c r="B97" s="34"/>
      <c r="C97" s="170" t="s">
        <v>27</v>
      </c>
      <c r="D97" s="170" t="s">
        <v>132</v>
      </c>
      <c r="E97" s="171" t="s">
        <v>178</v>
      </c>
      <c r="F97" s="172" t="s">
        <v>179</v>
      </c>
      <c r="G97" s="173" t="s">
        <v>145</v>
      </c>
      <c r="H97" s="174">
        <v>3</v>
      </c>
      <c r="I97" s="175"/>
      <c r="J97" s="176">
        <f t="shared" si="0"/>
        <v>0</v>
      </c>
      <c r="K97" s="172" t="s">
        <v>146</v>
      </c>
      <c r="L97" s="38"/>
      <c r="M97" s="184" t="s">
        <v>22</v>
      </c>
      <c r="N97" s="185" t="s">
        <v>47</v>
      </c>
      <c r="O97" s="63"/>
      <c r="P97" s="186">
        <f t="shared" si="1"/>
        <v>0</v>
      </c>
      <c r="Q97" s="186">
        <v>0</v>
      </c>
      <c r="R97" s="186">
        <f t="shared" si="2"/>
        <v>0</v>
      </c>
      <c r="S97" s="186">
        <v>0</v>
      </c>
      <c r="T97" s="187">
        <f t="shared" si="3"/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2" t="s">
        <v>130</v>
      </c>
      <c r="AT97" s="182" t="s">
        <v>132</v>
      </c>
      <c r="AU97" s="182" t="s">
        <v>23</v>
      </c>
      <c r="AY97" s="16" t="s">
        <v>131</v>
      </c>
      <c r="BE97" s="183">
        <f t="shared" si="4"/>
        <v>0</v>
      </c>
      <c r="BF97" s="183">
        <f t="shared" si="5"/>
        <v>0</v>
      </c>
      <c r="BG97" s="183">
        <f t="shared" si="6"/>
        <v>0</v>
      </c>
      <c r="BH97" s="183">
        <f t="shared" si="7"/>
        <v>0</v>
      </c>
      <c r="BI97" s="183">
        <f t="shared" si="8"/>
        <v>0</v>
      </c>
      <c r="BJ97" s="16" t="s">
        <v>23</v>
      </c>
      <c r="BK97" s="183">
        <f t="shared" si="9"/>
        <v>0</v>
      </c>
      <c r="BL97" s="16" t="s">
        <v>130</v>
      </c>
      <c r="BM97" s="182" t="s">
        <v>180</v>
      </c>
    </row>
    <row r="98" spans="1:65" s="2" customFormat="1" ht="16.5" customHeight="1">
      <c r="A98" s="33"/>
      <c r="B98" s="34"/>
      <c r="C98" s="170" t="s">
        <v>181</v>
      </c>
      <c r="D98" s="170" t="s">
        <v>132</v>
      </c>
      <c r="E98" s="171" t="s">
        <v>182</v>
      </c>
      <c r="F98" s="172" t="s">
        <v>183</v>
      </c>
      <c r="G98" s="173" t="s">
        <v>145</v>
      </c>
      <c r="H98" s="174">
        <v>3</v>
      </c>
      <c r="I98" s="175"/>
      <c r="J98" s="176">
        <f t="shared" si="0"/>
        <v>0</v>
      </c>
      <c r="K98" s="172" t="s">
        <v>146</v>
      </c>
      <c r="L98" s="38"/>
      <c r="M98" s="184" t="s">
        <v>22</v>
      </c>
      <c r="N98" s="185" t="s">
        <v>47</v>
      </c>
      <c r="O98" s="63"/>
      <c r="P98" s="186">
        <f t="shared" si="1"/>
        <v>0</v>
      </c>
      <c r="Q98" s="186">
        <v>0</v>
      </c>
      <c r="R98" s="186">
        <f t="shared" si="2"/>
        <v>0</v>
      </c>
      <c r="S98" s="186">
        <v>0</v>
      </c>
      <c r="T98" s="187">
        <f t="shared" si="3"/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2" t="s">
        <v>130</v>
      </c>
      <c r="AT98" s="182" t="s">
        <v>132</v>
      </c>
      <c r="AU98" s="182" t="s">
        <v>23</v>
      </c>
      <c r="AY98" s="16" t="s">
        <v>131</v>
      </c>
      <c r="BE98" s="183">
        <f t="shared" si="4"/>
        <v>0</v>
      </c>
      <c r="BF98" s="183">
        <f t="shared" si="5"/>
        <v>0</v>
      </c>
      <c r="BG98" s="183">
        <f t="shared" si="6"/>
        <v>0</v>
      </c>
      <c r="BH98" s="183">
        <f t="shared" si="7"/>
        <v>0</v>
      </c>
      <c r="BI98" s="183">
        <f t="shared" si="8"/>
        <v>0</v>
      </c>
      <c r="BJ98" s="16" t="s">
        <v>23</v>
      </c>
      <c r="BK98" s="183">
        <f t="shared" si="9"/>
        <v>0</v>
      </c>
      <c r="BL98" s="16" t="s">
        <v>130</v>
      </c>
      <c r="BM98" s="182" t="s">
        <v>184</v>
      </c>
    </row>
    <row r="99" spans="1:65" s="2" customFormat="1" ht="16.5" customHeight="1">
      <c r="A99" s="33"/>
      <c r="B99" s="34"/>
      <c r="C99" s="170" t="s">
        <v>185</v>
      </c>
      <c r="D99" s="170" t="s">
        <v>132</v>
      </c>
      <c r="E99" s="171" t="s">
        <v>186</v>
      </c>
      <c r="F99" s="172" t="s">
        <v>187</v>
      </c>
      <c r="G99" s="173" t="s">
        <v>145</v>
      </c>
      <c r="H99" s="174">
        <v>6</v>
      </c>
      <c r="I99" s="175"/>
      <c r="J99" s="176">
        <f t="shared" si="0"/>
        <v>0</v>
      </c>
      <c r="K99" s="172" t="s">
        <v>146</v>
      </c>
      <c r="L99" s="38"/>
      <c r="M99" s="184" t="s">
        <v>22</v>
      </c>
      <c r="N99" s="185" t="s">
        <v>47</v>
      </c>
      <c r="O99" s="63"/>
      <c r="P99" s="186">
        <f t="shared" si="1"/>
        <v>0</v>
      </c>
      <c r="Q99" s="186">
        <v>0</v>
      </c>
      <c r="R99" s="186">
        <f t="shared" si="2"/>
        <v>0</v>
      </c>
      <c r="S99" s="186">
        <v>0</v>
      </c>
      <c r="T99" s="187">
        <f t="shared" si="3"/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2" t="s">
        <v>130</v>
      </c>
      <c r="AT99" s="182" t="s">
        <v>132</v>
      </c>
      <c r="AU99" s="182" t="s">
        <v>23</v>
      </c>
      <c r="AY99" s="16" t="s">
        <v>131</v>
      </c>
      <c r="BE99" s="183">
        <f t="shared" si="4"/>
        <v>0</v>
      </c>
      <c r="BF99" s="183">
        <f t="shared" si="5"/>
        <v>0</v>
      </c>
      <c r="BG99" s="183">
        <f t="shared" si="6"/>
        <v>0</v>
      </c>
      <c r="BH99" s="183">
        <f t="shared" si="7"/>
        <v>0</v>
      </c>
      <c r="BI99" s="183">
        <f t="shared" si="8"/>
        <v>0</v>
      </c>
      <c r="BJ99" s="16" t="s">
        <v>23</v>
      </c>
      <c r="BK99" s="183">
        <f t="shared" si="9"/>
        <v>0</v>
      </c>
      <c r="BL99" s="16" t="s">
        <v>130</v>
      </c>
      <c r="BM99" s="182" t="s">
        <v>188</v>
      </c>
    </row>
    <row r="100" spans="1:65" s="2" customFormat="1" ht="24.15" customHeight="1">
      <c r="A100" s="33"/>
      <c r="B100" s="34"/>
      <c r="C100" s="170" t="s">
        <v>189</v>
      </c>
      <c r="D100" s="170" t="s">
        <v>132</v>
      </c>
      <c r="E100" s="171" t="s">
        <v>190</v>
      </c>
      <c r="F100" s="172" t="s">
        <v>191</v>
      </c>
      <c r="G100" s="173" t="s">
        <v>145</v>
      </c>
      <c r="H100" s="174">
        <v>130</v>
      </c>
      <c r="I100" s="175"/>
      <c r="J100" s="176">
        <f t="shared" si="0"/>
        <v>0</v>
      </c>
      <c r="K100" s="172" t="s">
        <v>146</v>
      </c>
      <c r="L100" s="38"/>
      <c r="M100" s="184" t="s">
        <v>22</v>
      </c>
      <c r="N100" s="185" t="s">
        <v>47</v>
      </c>
      <c r="O100" s="63"/>
      <c r="P100" s="186">
        <f t="shared" si="1"/>
        <v>0</v>
      </c>
      <c r="Q100" s="186">
        <v>0</v>
      </c>
      <c r="R100" s="186">
        <f t="shared" si="2"/>
        <v>0</v>
      </c>
      <c r="S100" s="186">
        <v>0</v>
      </c>
      <c r="T100" s="187">
        <f t="shared" si="3"/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2" t="s">
        <v>130</v>
      </c>
      <c r="AT100" s="182" t="s">
        <v>132</v>
      </c>
      <c r="AU100" s="182" t="s">
        <v>23</v>
      </c>
      <c r="AY100" s="16" t="s">
        <v>131</v>
      </c>
      <c r="BE100" s="183">
        <f t="shared" si="4"/>
        <v>0</v>
      </c>
      <c r="BF100" s="183">
        <f t="shared" si="5"/>
        <v>0</v>
      </c>
      <c r="BG100" s="183">
        <f t="shared" si="6"/>
        <v>0</v>
      </c>
      <c r="BH100" s="183">
        <f t="shared" si="7"/>
        <v>0</v>
      </c>
      <c r="BI100" s="183">
        <f t="shared" si="8"/>
        <v>0</v>
      </c>
      <c r="BJ100" s="16" t="s">
        <v>23</v>
      </c>
      <c r="BK100" s="183">
        <f t="shared" si="9"/>
        <v>0</v>
      </c>
      <c r="BL100" s="16" t="s">
        <v>130</v>
      </c>
      <c r="BM100" s="182" t="s">
        <v>192</v>
      </c>
    </row>
    <row r="101" spans="1:65" s="2" customFormat="1" ht="16.5" customHeight="1">
      <c r="A101" s="33"/>
      <c r="B101" s="34"/>
      <c r="C101" s="170" t="s">
        <v>193</v>
      </c>
      <c r="D101" s="170" t="s">
        <v>132</v>
      </c>
      <c r="E101" s="171" t="s">
        <v>194</v>
      </c>
      <c r="F101" s="172" t="s">
        <v>195</v>
      </c>
      <c r="G101" s="173" t="s">
        <v>145</v>
      </c>
      <c r="H101" s="174">
        <v>1</v>
      </c>
      <c r="I101" s="175"/>
      <c r="J101" s="176">
        <f t="shared" si="0"/>
        <v>0</v>
      </c>
      <c r="K101" s="172" t="s">
        <v>146</v>
      </c>
      <c r="L101" s="38"/>
      <c r="M101" s="184" t="s">
        <v>22</v>
      </c>
      <c r="N101" s="185" t="s">
        <v>47</v>
      </c>
      <c r="O101" s="63"/>
      <c r="P101" s="186">
        <f t="shared" si="1"/>
        <v>0</v>
      </c>
      <c r="Q101" s="186">
        <v>0</v>
      </c>
      <c r="R101" s="186">
        <f t="shared" si="2"/>
        <v>0</v>
      </c>
      <c r="S101" s="186">
        <v>0</v>
      </c>
      <c r="T101" s="187">
        <f t="shared" si="3"/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2" t="s">
        <v>130</v>
      </c>
      <c r="AT101" s="182" t="s">
        <v>132</v>
      </c>
      <c r="AU101" s="182" t="s">
        <v>23</v>
      </c>
      <c r="AY101" s="16" t="s">
        <v>131</v>
      </c>
      <c r="BE101" s="183">
        <f t="shared" si="4"/>
        <v>0</v>
      </c>
      <c r="BF101" s="183">
        <f t="shared" si="5"/>
        <v>0</v>
      </c>
      <c r="BG101" s="183">
        <f t="shared" si="6"/>
        <v>0</v>
      </c>
      <c r="BH101" s="183">
        <f t="shared" si="7"/>
        <v>0</v>
      </c>
      <c r="BI101" s="183">
        <f t="shared" si="8"/>
        <v>0</v>
      </c>
      <c r="BJ101" s="16" t="s">
        <v>23</v>
      </c>
      <c r="BK101" s="183">
        <f t="shared" si="9"/>
        <v>0</v>
      </c>
      <c r="BL101" s="16" t="s">
        <v>130</v>
      </c>
      <c r="BM101" s="182" t="s">
        <v>196</v>
      </c>
    </row>
    <row r="102" spans="1:65" s="2" customFormat="1" ht="16.5" customHeight="1">
      <c r="A102" s="33"/>
      <c r="B102" s="34"/>
      <c r="C102" s="170" t="s">
        <v>8</v>
      </c>
      <c r="D102" s="170" t="s">
        <v>132</v>
      </c>
      <c r="E102" s="171" t="s">
        <v>197</v>
      </c>
      <c r="F102" s="172" t="s">
        <v>198</v>
      </c>
      <c r="G102" s="173" t="s">
        <v>145</v>
      </c>
      <c r="H102" s="174">
        <v>1</v>
      </c>
      <c r="I102" s="175"/>
      <c r="J102" s="176">
        <f t="shared" si="0"/>
        <v>0</v>
      </c>
      <c r="K102" s="172" t="s">
        <v>146</v>
      </c>
      <c r="L102" s="38"/>
      <c r="M102" s="184" t="s">
        <v>22</v>
      </c>
      <c r="N102" s="185" t="s">
        <v>47</v>
      </c>
      <c r="O102" s="63"/>
      <c r="P102" s="186">
        <f t="shared" si="1"/>
        <v>0</v>
      </c>
      <c r="Q102" s="186">
        <v>0</v>
      </c>
      <c r="R102" s="186">
        <f t="shared" si="2"/>
        <v>0</v>
      </c>
      <c r="S102" s="186">
        <v>0</v>
      </c>
      <c r="T102" s="187">
        <f t="shared" si="3"/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2" t="s">
        <v>130</v>
      </c>
      <c r="AT102" s="182" t="s">
        <v>132</v>
      </c>
      <c r="AU102" s="182" t="s">
        <v>23</v>
      </c>
      <c r="AY102" s="16" t="s">
        <v>131</v>
      </c>
      <c r="BE102" s="183">
        <f t="shared" si="4"/>
        <v>0</v>
      </c>
      <c r="BF102" s="183">
        <f t="shared" si="5"/>
        <v>0</v>
      </c>
      <c r="BG102" s="183">
        <f t="shared" si="6"/>
        <v>0</v>
      </c>
      <c r="BH102" s="183">
        <f t="shared" si="7"/>
        <v>0</v>
      </c>
      <c r="BI102" s="183">
        <f t="shared" si="8"/>
        <v>0</v>
      </c>
      <c r="BJ102" s="16" t="s">
        <v>23</v>
      </c>
      <c r="BK102" s="183">
        <f t="shared" si="9"/>
        <v>0</v>
      </c>
      <c r="BL102" s="16" t="s">
        <v>130</v>
      </c>
      <c r="BM102" s="182" t="s">
        <v>199</v>
      </c>
    </row>
    <row r="103" spans="1:65" s="2" customFormat="1" ht="16.5" customHeight="1">
      <c r="A103" s="33"/>
      <c r="B103" s="34"/>
      <c r="C103" s="170" t="s">
        <v>200</v>
      </c>
      <c r="D103" s="170" t="s">
        <v>132</v>
      </c>
      <c r="E103" s="171" t="s">
        <v>201</v>
      </c>
      <c r="F103" s="172" t="s">
        <v>202</v>
      </c>
      <c r="G103" s="173" t="s">
        <v>145</v>
      </c>
      <c r="H103" s="174">
        <v>1</v>
      </c>
      <c r="I103" s="175"/>
      <c r="J103" s="176">
        <f t="shared" si="0"/>
        <v>0</v>
      </c>
      <c r="K103" s="172" t="s">
        <v>146</v>
      </c>
      <c r="L103" s="38"/>
      <c r="M103" s="184" t="s">
        <v>22</v>
      </c>
      <c r="N103" s="185" t="s">
        <v>47</v>
      </c>
      <c r="O103" s="63"/>
      <c r="P103" s="186">
        <f t="shared" si="1"/>
        <v>0</v>
      </c>
      <c r="Q103" s="186">
        <v>0</v>
      </c>
      <c r="R103" s="186">
        <f t="shared" si="2"/>
        <v>0</v>
      </c>
      <c r="S103" s="186">
        <v>0</v>
      </c>
      <c r="T103" s="187">
        <f t="shared" si="3"/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2" t="s">
        <v>130</v>
      </c>
      <c r="AT103" s="182" t="s">
        <v>132</v>
      </c>
      <c r="AU103" s="182" t="s">
        <v>23</v>
      </c>
      <c r="AY103" s="16" t="s">
        <v>131</v>
      </c>
      <c r="BE103" s="183">
        <f t="shared" si="4"/>
        <v>0</v>
      </c>
      <c r="BF103" s="183">
        <f t="shared" si="5"/>
        <v>0</v>
      </c>
      <c r="BG103" s="183">
        <f t="shared" si="6"/>
        <v>0</v>
      </c>
      <c r="BH103" s="183">
        <f t="shared" si="7"/>
        <v>0</v>
      </c>
      <c r="BI103" s="183">
        <f t="shared" si="8"/>
        <v>0</v>
      </c>
      <c r="BJ103" s="16" t="s">
        <v>23</v>
      </c>
      <c r="BK103" s="183">
        <f t="shared" si="9"/>
        <v>0</v>
      </c>
      <c r="BL103" s="16" t="s">
        <v>130</v>
      </c>
      <c r="BM103" s="182" t="s">
        <v>203</v>
      </c>
    </row>
    <row r="104" spans="1:65" s="2" customFormat="1" ht="16.5" customHeight="1">
      <c r="A104" s="33"/>
      <c r="B104" s="34"/>
      <c r="C104" s="170" t="s">
        <v>204</v>
      </c>
      <c r="D104" s="170" t="s">
        <v>132</v>
      </c>
      <c r="E104" s="171" t="s">
        <v>205</v>
      </c>
      <c r="F104" s="172" t="s">
        <v>206</v>
      </c>
      <c r="G104" s="173" t="s">
        <v>145</v>
      </c>
      <c r="H104" s="174">
        <v>1</v>
      </c>
      <c r="I104" s="175"/>
      <c r="J104" s="176">
        <f t="shared" si="0"/>
        <v>0</v>
      </c>
      <c r="K104" s="172" t="s">
        <v>146</v>
      </c>
      <c r="L104" s="38"/>
      <c r="M104" s="184" t="s">
        <v>22</v>
      </c>
      <c r="N104" s="185" t="s">
        <v>47</v>
      </c>
      <c r="O104" s="63"/>
      <c r="P104" s="186">
        <f t="shared" si="1"/>
        <v>0</v>
      </c>
      <c r="Q104" s="186">
        <v>0</v>
      </c>
      <c r="R104" s="186">
        <f t="shared" si="2"/>
        <v>0</v>
      </c>
      <c r="S104" s="186">
        <v>0</v>
      </c>
      <c r="T104" s="187">
        <f t="shared" si="3"/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2" t="s">
        <v>130</v>
      </c>
      <c r="AT104" s="182" t="s">
        <v>132</v>
      </c>
      <c r="AU104" s="182" t="s">
        <v>23</v>
      </c>
      <c r="AY104" s="16" t="s">
        <v>131</v>
      </c>
      <c r="BE104" s="183">
        <f t="shared" si="4"/>
        <v>0</v>
      </c>
      <c r="BF104" s="183">
        <f t="shared" si="5"/>
        <v>0</v>
      </c>
      <c r="BG104" s="183">
        <f t="shared" si="6"/>
        <v>0</v>
      </c>
      <c r="BH104" s="183">
        <f t="shared" si="7"/>
        <v>0</v>
      </c>
      <c r="BI104" s="183">
        <f t="shared" si="8"/>
        <v>0</v>
      </c>
      <c r="BJ104" s="16" t="s">
        <v>23</v>
      </c>
      <c r="BK104" s="183">
        <f t="shared" si="9"/>
        <v>0</v>
      </c>
      <c r="BL104" s="16" t="s">
        <v>130</v>
      </c>
      <c r="BM104" s="182" t="s">
        <v>207</v>
      </c>
    </row>
    <row r="105" spans="1:65" s="2" customFormat="1" ht="16.5" customHeight="1">
      <c r="A105" s="33"/>
      <c r="B105" s="34"/>
      <c r="C105" s="170" t="s">
        <v>208</v>
      </c>
      <c r="D105" s="170" t="s">
        <v>132</v>
      </c>
      <c r="E105" s="171" t="s">
        <v>209</v>
      </c>
      <c r="F105" s="172" t="s">
        <v>210</v>
      </c>
      <c r="G105" s="173" t="s">
        <v>145</v>
      </c>
      <c r="H105" s="174">
        <v>1</v>
      </c>
      <c r="I105" s="175"/>
      <c r="J105" s="176">
        <f t="shared" si="0"/>
        <v>0</v>
      </c>
      <c r="K105" s="172" t="s">
        <v>146</v>
      </c>
      <c r="L105" s="38"/>
      <c r="M105" s="184" t="s">
        <v>22</v>
      </c>
      <c r="N105" s="185" t="s">
        <v>47</v>
      </c>
      <c r="O105" s="63"/>
      <c r="P105" s="186">
        <f t="shared" si="1"/>
        <v>0</v>
      </c>
      <c r="Q105" s="186">
        <v>0</v>
      </c>
      <c r="R105" s="186">
        <f t="shared" si="2"/>
        <v>0</v>
      </c>
      <c r="S105" s="186">
        <v>0</v>
      </c>
      <c r="T105" s="187">
        <f t="shared" si="3"/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2" t="s">
        <v>130</v>
      </c>
      <c r="AT105" s="182" t="s">
        <v>132</v>
      </c>
      <c r="AU105" s="182" t="s">
        <v>23</v>
      </c>
      <c r="AY105" s="16" t="s">
        <v>131</v>
      </c>
      <c r="BE105" s="183">
        <f t="shared" si="4"/>
        <v>0</v>
      </c>
      <c r="BF105" s="183">
        <f t="shared" si="5"/>
        <v>0</v>
      </c>
      <c r="BG105" s="183">
        <f t="shared" si="6"/>
        <v>0</v>
      </c>
      <c r="BH105" s="183">
        <f t="shared" si="7"/>
        <v>0</v>
      </c>
      <c r="BI105" s="183">
        <f t="shared" si="8"/>
        <v>0</v>
      </c>
      <c r="BJ105" s="16" t="s">
        <v>23</v>
      </c>
      <c r="BK105" s="183">
        <f t="shared" si="9"/>
        <v>0</v>
      </c>
      <c r="BL105" s="16" t="s">
        <v>130</v>
      </c>
      <c r="BM105" s="182" t="s">
        <v>211</v>
      </c>
    </row>
    <row r="106" spans="1:65" s="2" customFormat="1" ht="16.5" customHeight="1">
      <c r="A106" s="33"/>
      <c r="B106" s="34"/>
      <c r="C106" s="170" t="s">
        <v>212</v>
      </c>
      <c r="D106" s="170" t="s">
        <v>132</v>
      </c>
      <c r="E106" s="171" t="s">
        <v>213</v>
      </c>
      <c r="F106" s="172" t="s">
        <v>214</v>
      </c>
      <c r="G106" s="173" t="s">
        <v>145</v>
      </c>
      <c r="H106" s="174">
        <v>1</v>
      </c>
      <c r="I106" s="175"/>
      <c r="J106" s="176">
        <f t="shared" si="0"/>
        <v>0</v>
      </c>
      <c r="K106" s="172" t="s">
        <v>146</v>
      </c>
      <c r="L106" s="38"/>
      <c r="M106" s="184" t="s">
        <v>22</v>
      </c>
      <c r="N106" s="185" t="s">
        <v>47</v>
      </c>
      <c r="O106" s="63"/>
      <c r="P106" s="186">
        <f t="shared" si="1"/>
        <v>0</v>
      </c>
      <c r="Q106" s="186">
        <v>0</v>
      </c>
      <c r="R106" s="186">
        <f t="shared" si="2"/>
        <v>0</v>
      </c>
      <c r="S106" s="186">
        <v>0</v>
      </c>
      <c r="T106" s="187">
        <f t="shared" si="3"/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2" t="s">
        <v>130</v>
      </c>
      <c r="AT106" s="182" t="s">
        <v>132</v>
      </c>
      <c r="AU106" s="182" t="s">
        <v>23</v>
      </c>
      <c r="AY106" s="16" t="s">
        <v>131</v>
      </c>
      <c r="BE106" s="183">
        <f t="shared" si="4"/>
        <v>0</v>
      </c>
      <c r="BF106" s="183">
        <f t="shared" si="5"/>
        <v>0</v>
      </c>
      <c r="BG106" s="183">
        <f t="shared" si="6"/>
        <v>0</v>
      </c>
      <c r="BH106" s="183">
        <f t="shared" si="7"/>
        <v>0</v>
      </c>
      <c r="BI106" s="183">
        <f t="shared" si="8"/>
        <v>0</v>
      </c>
      <c r="BJ106" s="16" t="s">
        <v>23</v>
      </c>
      <c r="BK106" s="183">
        <f t="shared" si="9"/>
        <v>0</v>
      </c>
      <c r="BL106" s="16" t="s">
        <v>130</v>
      </c>
      <c r="BM106" s="182" t="s">
        <v>215</v>
      </c>
    </row>
    <row r="107" spans="1:65" s="2" customFormat="1" ht="16.5" customHeight="1">
      <c r="A107" s="33"/>
      <c r="B107" s="34"/>
      <c r="C107" s="170" t="s">
        <v>216</v>
      </c>
      <c r="D107" s="170" t="s">
        <v>132</v>
      </c>
      <c r="E107" s="171" t="s">
        <v>217</v>
      </c>
      <c r="F107" s="172" t="s">
        <v>218</v>
      </c>
      <c r="G107" s="173" t="s">
        <v>145</v>
      </c>
      <c r="H107" s="174">
        <v>1</v>
      </c>
      <c r="I107" s="175"/>
      <c r="J107" s="176">
        <f t="shared" si="0"/>
        <v>0</v>
      </c>
      <c r="K107" s="172" t="s">
        <v>146</v>
      </c>
      <c r="L107" s="38"/>
      <c r="M107" s="184" t="s">
        <v>22</v>
      </c>
      <c r="N107" s="185" t="s">
        <v>47</v>
      </c>
      <c r="O107" s="63"/>
      <c r="P107" s="186">
        <f t="shared" si="1"/>
        <v>0</v>
      </c>
      <c r="Q107" s="186">
        <v>0</v>
      </c>
      <c r="R107" s="186">
        <f t="shared" si="2"/>
        <v>0</v>
      </c>
      <c r="S107" s="186">
        <v>0</v>
      </c>
      <c r="T107" s="187">
        <f t="shared" si="3"/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2" t="s">
        <v>130</v>
      </c>
      <c r="AT107" s="182" t="s">
        <v>132</v>
      </c>
      <c r="AU107" s="182" t="s">
        <v>23</v>
      </c>
      <c r="AY107" s="16" t="s">
        <v>131</v>
      </c>
      <c r="BE107" s="183">
        <f t="shared" si="4"/>
        <v>0</v>
      </c>
      <c r="BF107" s="183">
        <f t="shared" si="5"/>
        <v>0</v>
      </c>
      <c r="BG107" s="183">
        <f t="shared" si="6"/>
        <v>0</v>
      </c>
      <c r="BH107" s="183">
        <f t="shared" si="7"/>
        <v>0</v>
      </c>
      <c r="BI107" s="183">
        <f t="shared" si="8"/>
        <v>0</v>
      </c>
      <c r="BJ107" s="16" t="s">
        <v>23</v>
      </c>
      <c r="BK107" s="183">
        <f t="shared" si="9"/>
        <v>0</v>
      </c>
      <c r="BL107" s="16" t="s">
        <v>130</v>
      </c>
      <c r="BM107" s="182" t="s">
        <v>219</v>
      </c>
    </row>
    <row r="108" spans="1:65" s="2" customFormat="1" ht="16.5" customHeight="1">
      <c r="A108" s="33"/>
      <c r="B108" s="34"/>
      <c r="C108" s="170" t="s">
        <v>7</v>
      </c>
      <c r="D108" s="170" t="s">
        <v>132</v>
      </c>
      <c r="E108" s="171" t="s">
        <v>220</v>
      </c>
      <c r="F108" s="172" t="s">
        <v>221</v>
      </c>
      <c r="G108" s="173" t="s">
        <v>145</v>
      </c>
      <c r="H108" s="174">
        <v>1</v>
      </c>
      <c r="I108" s="175"/>
      <c r="J108" s="176">
        <f t="shared" si="0"/>
        <v>0</v>
      </c>
      <c r="K108" s="172" t="s">
        <v>146</v>
      </c>
      <c r="L108" s="38"/>
      <c r="M108" s="184" t="s">
        <v>22</v>
      </c>
      <c r="N108" s="185" t="s">
        <v>47</v>
      </c>
      <c r="O108" s="63"/>
      <c r="P108" s="186">
        <f t="shared" si="1"/>
        <v>0</v>
      </c>
      <c r="Q108" s="186">
        <v>0</v>
      </c>
      <c r="R108" s="186">
        <f t="shared" si="2"/>
        <v>0</v>
      </c>
      <c r="S108" s="186">
        <v>0</v>
      </c>
      <c r="T108" s="187">
        <f t="shared" si="3"/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2" t="s">
        <v>130</v>
      </c>
      <c r="AT108" s="182" t="s">
        <v>132</v>
      </c>
      <c r="AU108" s="182" t="s">
        <v>23</v>
      </c>
      <c r="AY108" s="16" t="s">
        <v>131</v>
      </c>
      <c r="BE108" s="183">
        <f t="shared" si="4"/>
        <v>0</v>
      </c>
      <c r="BF108" s="183">
        <f t="shared" si="5"/>
        <v>0</v>
      </c>
      <c r="BG108" s="183">
        <f t="shared" si="6"/>
        <v>0</v>
      </c>
      <c r="BH108" s="183">
        <f t="shared" si="7"/>
        <v>0</v>
      </c>
      <c r="BI108" s="183">
        <f t="shared" si="8"/>
        <v>0</v>
      </c>
      <c r="BJ108" s="16" t="s">
        <v>23</v>
      </c>
      <c r="BK108" s="183">
        <f t="shared" si="9"/>
        <v>0</v>
      </c>
      <c r="BL108" s="16" t="s">
        <v>130</v>
      </c>
      <c r="BM108" s="182" t="s">
        <v>222</v>
      </c>
    </row>
    <row r="109" spans="1:65" s="2" customFormat="1" ht="16.5" customHeight="1">
      <c r="A109" s="33"/>
      <c r="B109" s="34"/>
      <c r="C109" s="170" t="s">
        <v>223</v>
      </c>
      <c r="D109" s="170" t="s">
        <v>132</v>
      </c>
      <c r="E109" s="171" t="s">
        <v>224</v>
      </c>
      <c r="F109" s="172" t="s">
        <v>225</v>
      </c>
      <c r="G109" s="173" t="s">
        <v>145</v>
      </c>
      <c r="H109" s="174">
        <v>1</v>
      </c>
      <c r="I109" s="175"/>
      <c r="J109" s="176">
        <f t="shared" si="0"/>
        <v>0</v>
      </c>
      <c r="K109" s="172" t="s">
        <v>146</v>
      </c>
      <c r="L109" s="38"/>
      <c r="M109" s="184" t="s">
        <v>22</v>
      </c>
      <c r="N109" s="185" t="s">
        <v>47</v>
      </c>
      <c r="O109" s="63"/>
      <c r="P109" s="186">
        <f t="shared" si="1"/>
        <v>0</v>
      </c>
      <c r="Q109" s="186">
        <v>0</v>
      </c>
      <c r="R109" s="186">
        <f t="shared" si="2"/>
        <v>0</v>
      </c>
      <c r="S109" s="186">
        <v>0</v>
      </c>
      <c r="T109" s="187">
        <f t="shared" si="3"/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2" t="s">
        <v>130</v>
      </c>
      <c r="AT109" s="182" t="s">
        <v>132</v>
      </c>
      <c r="AU109" s="182" t="s">
        <v>23</v>
      </c>
      <c r="AY109" s="16" t="s">
        <v>131</v>
      </c>
      <c r="BE109" s="183">
        <f t="shared" si="4"/>
        <v>0</v>
      </c>
      <c r="BF109" s="183">
        <f t="shared" si="5"/>
        <v>0</v>
      </c>
      <c r="BG109" s="183">
        <f t="shared" si="6"/>
        <v>0</v>
      </c>
      <c r="BH109" s="183">
        <f t="shared" si="7"/>
        <v>0</v>
      </c>
      <c r="BI109" s="183">
        <f t="shared" si="8"/>
        <v>0</v>
      </c>
      <c r="BJ109" s="16" t="s">
        <v>23</v>
      </c>
      <c r="BK109" s="183">
        <f t="shared" si="9"/>
        <v>0</v>
      </c>
      <c r="BL109" s="16" t="s">
        <v>130</v>
      </c>
      <c r="BM109" s="182" t="s">
        <v>226</v>
      </c>
    </row>
    <row r="110" spans="1:65" s="2" customFormat="1" ht="16.5" customHeight="1">
      <c r="A110" s="33"/>
      <c r="B110" s="34"/>
      <c r="C110" s="170" t="s">
        <v>227</v>
      </c>
      <c r="D110" s="170" t="s">
        <v>132</v>
      </c>
      <c r="E110" s="171" t="s">
        <v>228</v>
      </c>
      <c r="F110" s="172" t="s">
        <v>229</v>
      </c>
      <c r="G110" s="173" t="s">
        <v>145</v>
      </c>
      <c r="H110" s="174">
        <v>1</v>
      </c>
      <c r="I110" s="175"/>
      <c r="J110" s="176">
        <f t="shared" si="0"/>
        <v>0</v>
      </c>
      <c r="K110" s="172" t="s">
        <v>146</v>
      </c>
      <c r="L110" s="38"/>
      <c r="M110" s="184" t="s">
        <v>22</v>
      </c>
      <c r="N110" s="185" t="s">
        <v>47</v>
      </c>
      <c r="O110" s="63"/>
      <c r="P110" s="186">
        <f t="shared" si="1"/>
        <v>0</v>
      </c>
      <c r="Q110" s="186">
        <v>0</v>
      </c>
      <c r="R110" s="186">
        <f t="shared" si="2"/>
        <v>0</v>
      </c>
      <c r="S110" s="186">
        <v>0</v>
      </c>
      <c r="T110" s="187">
        <f t="shared" si="3"/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2" t="s">
        <v>130</v>
      </c>
      <c r="AT110" s="182" t="s">
        <v>132</v>
      </c>
      <c r="AU110" s="182" t="s">
        <v>23</v>
      </c>
      <c r="AY110" s="16" t="s">
        <v>131</v>
      </c>
      <c r="BE110" s="183">
        <f t="shared" si="4"/>
        <v>0</v>
      </c>
      <c r="BF110" s="183">
        <f t="shared" si="5"/>
        <v>0</v>
      </c>
      <c r="BG110" s="183">
        <f t="shared" si="6"/>
        <v>0</v>
      </c>
      <c r="BH110" s="183">
        <f t="shared" si="7"/>
        <v>0</v>
      </c>
      <c r="BI110" s="183">
        <f t="shared" si="8"/>
        <v>0</v>
      </c>
      <c r="BJ110" s="16" t="s">
        <v>23</v>
      </c>
      <c r="BK110" s="183">
        <f t="shared" si="9"/>
        <v>0</v>
      </c>
      <c r="BL110" s="16" t="s">
        <v>130</v>
      </c>
      <c r="BM110" s="182" t="s">
        <v>230</v>
      </c>
    </row>
    <row r="111" spans="1:65" s="2" customFormat="1" ht="16.5" customHeight="1">
      <c r="A111" s="33"/>
      <c r="B111" s="34"/>
      <c r="C111" s="170" t="s">
        <v>231</v>
      </c>
      <c r="D111" s="170" t="s">
        <v>132</v>
      </c>
      <c r="E111" s="171" t="s">
        <v>232</v>
      </c>
      <c r="F111" s="172" t="s">
        <v>233</v>
      </c>
      <c r="G111" s="173" t="s">
        <v>145</v>
      </c>
      <c r="H111" s="174">
        <v>1</v>
      </c>
      <c r="I111" s="175"/>
      <c r="J111" s="176">
        <f t="shared" si="0"/>
        <v>0</v>
      </c>
      <c r="K111" s="172" t="s">
        <v>146</v>
      </c>
      <c r="L111" s="38"/>
      <c r="M111" s="184" t="s">
        <v>22</v>
      </c>
      <c r="N111" s="185" t="s">
        <v>47</v>
      </c>
      <c r="O111" s="63"/>
      <c r="P111" s="186">
        <f t="shared" si="1"/>
        <v>0</v>
      </c>
      <c r="Q111" s="186">
        <v>0</v>
      </c>
      <c r="R111" s="186">
        <f t="shared" si="2"/>
        <v>0</v>
      </c>
      <c r="S111" s="186">
        <v>0</v>
      </c>
      <c r="T111" s="187">
        <f t="shared" si="3"/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2" t="s">
        <v>130</v>
      </c>
      <c r="AT111" s="182" t="s">
        <v>132</v>
      </c>
      <c r="AU111" s="182" t="s">
        <v>23</v>
      </c>
      <c r="AY111" s="16" t="s">
        <v>131</v>
      </c>
      <c r="BE111" s="183">
        <f t="shared" si="4"/>
        <v>0</v>
      </c>
      <c r="BF111" s="183">
        <f t="shared" si="5"/>
        <v>0</v>
      </c>
      <c r="BG111" s="183">
        <f t="shared" si="6"/>
        <v>0</v>
      </c>
      <c r="BH111" s="183">
        <f t="shared" si="7"/>
        <v>0</v>
      </c>
      <c r="BI111" s="183">
        <f t="shared" si="8"/>
        <v>0</v>
      </c>
      <c r="BJ111" s="16" t="s">
        <v>23</v>
      </c>
      <c r="BK111" s="183">
        <f t="shared" si="9"/>
        <v>0</v>
      </c>
      <c r="BL111" s="16" t="s">
        <v>130</v>
      </c>
      <c r="BM111" s="182" t="s">
        <v>234</v>
      </c>
    </row>
    <row r="112" spans="1:65" s="2" customFormat="1" ht="16.5" customHeight="1">
      <c r="A112" s="33"/>
      <c r="B112" s="34"/>
      <c r="C112" s="170" t="s">
        <v>235</v>
      </c>
      <c r="D112" s="170" t="s">
        <v>132</v>
      </c>
      <c r="E112" s="171" t="s">
        <v>236</v>
      </c>
      <c r="F112" s="172" t="s">
        <v>237</v>
      </c>
      <c r="G112" s="173" t="s">
        <v>145</v>
      </c>
      <c r="H112" s="174">
        <v>1</v>
      </c>
      <c r="I112" s="175"/>
      <c r="J112" s="176">
        <f t="shared" si="0"/>
        <v>0</v>
      </c>
      <c r="K112" s="172" t="s">
        <v>146</v>
      </c>
      <c r="L112" s="38"/>
      <c r="M112" s="184" t="s">
        <v>22</v>
      </c>
      <c r="N112" s="185" t="s">
        <v>47</v>
      </c>
      <c r="O112" s="63"/>
      <c r="P112" s="186">
        <f t="shared" si="1"/>
        <v>0</v>
      </c>
      <c r="Q112" s="186">
        <v>0</v>
      </c>
      <c r="R112" s="186">
        <f t="shared" si="2"/>
        <v>0</v>
      </c>
      <c r="S112" s="186">
        <v>0</v>
      </c>
      <c r="T112" s="187">
        <f t="shared" si="3"/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2" t="s">
        <v>130</v>
      </c>
      <c r="AT112" s="182" t="s">
        <v>132</v>
      </c>
      <c r="AU112" s="182" t="s">
        <v>23</v>
      </c>
      <c r="AY112" s="16" t="s">
        <v>131</v>
      </c>
      <c r="BE112" s="183">
        <f t="shared" si="4"/>
        <v>0</v>
      </c>
      <c r="BF112" s="183">
        <f t="shared" si="5"/>
        <v>0</v>
      </c>
      <c r="BG112" s="183">
        <f t="shared" si="6"/>
        <v>0</v>
      </c>
      <c r="BH112" s="183">
        <f t="shared" si="7"/>
        <v>0</v>
      </c>
      <c r="BI112" s="183">
        <f t="shared" si="8"/>
        <v>0</v>
      </c>
      <c r="BJ112" s="16" t="s">
        <v>23</v>
      </c>
      <c r="BK112" s="183">
        <f t="shared" si="9"/>
        <v>0</v>
      </c>
      <c r="BL112" s="16" t="s">
        <v>130</v>
      </c>
      <c r="BM112" s="182" t="s">
        <v>238</v>
      </c>
    </row>
    <row r="113" spans="1:65" s="2" customFormat="1" ht="16.5" customHeight="1">
      <c r="A113" s="33"/>
      <c r="B113" s="34"/>
      <c r="C113" s="170" t="s">
        <v>239</v>
      </c>
      <c r="D113" s="170" t="s">
        <v>132</v>
      </c>
      <c r="E113" s="171" t="s">
        <v>240</v>
      </c>
      <c r="F113" s="172" t="s">
        <v>241</v>
      </c>
      <c r="G113" s="173" t="s">
        <v>145</v>
      </c>
      <c r="H113" s="174">
        <v>5</v>
      </c>
      <c r="I113" s="175"/>
      <c r="J113" s="176">
        <f t="shared" si="0"/>
        <v>0</v>
      </c>
      <c r="K113" s="172" t="s">
        <v>146</v>
      </c>
      <c r="L113" s="38"/>
      <c r="M113" s="184" t="s">
        <v>22</v>
      </c>
      <c r="N113" s="185" t="s">
        <v>47</v>
      </c>
      <c r="O113" s="63"/>
      <c r="P113" s="186">
        <f t="shared" si="1"/>
        <v>0</v>
      </c>
      <c r="Q113" s="186">
        <v>0</v>
      </c>
      <c r="R113" s="186">
        <f t="shared" si="2"/>
        <v>0</v>
      </c>
      <c r="S113" s="186">
        <v>0</v>
      </c>
      <c r="T113" s="187">
        <f t="shared" si="3"/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2" t="s">
        <v>130</v>
      </c>
      <c r="AT113" s="182" t="s">
        <v>132</v>
      </c>
      <c r="AU113" s="182" t="s">
        <v>23</v>
      </c>
      <c r="AY113" s="16" t="s">
        <v>131</v>
      </c>
      <c r="BE113" s="183">
        <f t="shared" si="4"/>
        <v>0</v>
      </c>
      <c r="BF113" s="183">
        <f t="shared" si="5"/>
        <v>0</v>
      </c>
      <c r="BG113" s="183">
        <f t="shared" si="6"/>
        <v>0</v>
      </c>
      <c r="BH113" s="183">
        <f t="shared" si="7"/>
        <v>0</v>
      </c>
      <c r="BI113" s="183">
        <f t="shared" si="8"/>
        <v>0</v>
      </c>
      <c r="BJ113" s="16" t="s">
        <v>23</v>
      </c>
      <c r="BK113" s="183">
        <f t="shared" si="9"/>
        <v>0</v>
      </c>
      <c r="BL113" s="16" t="s">
        <v>130</v>
      </c>
      <c r="BM113" s="182" t="s">
        <v>242</v>
      </c>
    </row>
    <row r="114" spans="1:65" s="2" customFormat="1" ht="16.5" customHeight="1">
      <c r="A114" s="33"/>
      <c r="B114" s="34"/>
      <c r="C114" s="170" t="s">
        <v>243</v>
      </c>
      <c r="D114" s="170" t="s">
        <v>132</v>
      </c>
      <c r="E114" s="171" t="s">
        <v>244</v>
      </c>
      <c r="F114" s="172" t="s">
        <v>245</v>
      </c>
      <c r="G114" s="173" t="s">
        <v>145</v>
      </c>
      <c r="H114" s="174">
        <v>5</v>
      </c>
      <c r="I114" s="175"/>
      <c r="J114" s="176">
        <f t="shared" si="0"/>
        <v>0</v>
      </c>
      <c r="K114" s="172" t="s">
        <v>146</v>
      </c>
      <c r="L114" s="38"/>
      <c r="M114" s="184" t="s">
        <v>22</v>
      </c>
      <c r="N114" s="185" t="s">
        <v>47</v>
      </c>
      <c r="O114" s="63"/>
      <c r="P114" s="186">
        <f t="shared" si="1"/>
        <v>0</v>
      </c>
      <c r="Q114" s="186">
        <v>0</v>
      </c>
      <c r="R114" s="186">
        <f t="shared" si="2"/>
        <v>0</v>
      </c>
      <c r="S114" s="186">
        <v>0</v>
      </c>
      <c r="T114" s="187">
        <f t="shared" si="3"/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2" t="s">
        <v>130</v>
      </c>
      <c r="AT114" s="182" t="s">
        <v>132</v>
      </c>
      <c r="AU114" s="182" t="s">
        <v>23</v>
      </c>
      <c r="AY114" s="16" t="s">
        <v>131</v>
      </c>
      <c r="BE114" s="183">
        <f t="shared" si="4"/>
        <v>0</v>
      </c>
      <c r="BF114" s="183">
        <f t="shared" si="5"/>
        <v>0</v>
      </c>
      <c r="BG114" s="183">
        <f t="shared" si="6"/>
        <v>0</v>
      </c>
      <c r="BH114" s="183">
        <f t="shared" si="7"/>
        <v>0</v>
      </c>
      <c r="BI114" s="183">
        <f t="shared" si="8"/>
        <v>0</v>
      </c>
      <c r="BJ114" s="16" t="s">
        <v>23</v>
      </c>
      <c r="BK114" s="183">
        <f t="shared" si="9"/>
        <v>0</v>
      </c>
      <c r="BL114" s="16" t="s">
        <v>130</v>
      </c>
      <c r="BM114" s="182" t="s">
        <v>246</v>
      </c>
    </row>
    <row r="115" spans="1:65" s="2" customFormat="1" ht="16.5" customHeight="1">
      <c r="A115" s="33"/>
      <c r="B115" s="34"/>
      <c r="C115" s="170" t="s">
        <v>247</v>
      </c>
      <c r="D115" s="170" t="s">
        <v>132</v>
      </c>
      <c r="E115" s="171" t="s">
        <v>248</v>
      </c>
      <c r="F115" s="172" t="s">
        <v>249</v>
      </c>
      <c r="G115" s="173" t="s">
        <v>145</v>
      </c>
      <c r="H115" s="174">
        <v>30</v>
      </c>
      <c r="I115" s="175"/>
      <c r="J115" s="176">
        <f t="shared" si="0"/>
        <v>0</v>
      </c>
      <c r="K115" s="172" t="s">
        <v>146</v>
      </c>
      <c r="L115" s="38"/>
      <c r="M115" s="184" t="s">
        <v>22</v>
      </c>
      <c r="N115" s="185" t="s">
        <v>47</v>
      </c>
      <c r="O115" s="63"/>
      <c r="P115" s="186">
        <f t="shared" si="1"/>
        <v>0</v>
      </c>
      <c r="Q115" s="186">
        <v>0</v>
      </c>
      <c r="R115" s="186">
        <f t="shared" si="2"/>
        <v>0</v>
      </c>
      <c r="S115" s="186">
        <v>0</v>
      </c>
      <c r="T115" s="187">
        <f t="shared" si="3"/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2" t="s">
        <v>130</v>
      </c>
      <c r="AT115" s="182" t="s">
        <v>132</v>
      </c>
      <c r="AU115" s="182" t="s">
        <v>23</v>
      </c>
      <c r="AY115" s="16" t="s">
        <v>131</v>
      </c>
      <c r="BE115" s="183">
        <f t="shared" si="4"/>
        <v>0</v>
      </c>
      <c r="BF115" s="183">
        <f t="shared" si="5"/>
        <v>0</v>
      </c>
      <c r="BG115" s="183">
        <f t="shared" si="6"/>
        <v>0</v>
      </c>
      <c r="BH115" s="183">
        <f t="shared" si="7"/>
        <v>0</v>
      </c>
      <c r="BI115" s="183">
        <f t="shared" si="8"/>
        <v>0</v>
      </c>
      <c r="BJ115" s="16" t="s">
        <v>23</v>
      </c>
      <c r="BK115" s="183">
        <f t="shared" si="9"/>
        <v>0</v>
      </c>
      <c r="BL115" s="16" t="s">
        <v>130</v>
      </c>
      <c r="BM115" s="182" t="s">
        <v>250</v>
      </c>
    </row>
    <row r="116" spans="1:65" s="2" customFormat="1" ht="24.15" customHeight="1">
      <c r="A116" s="33"/>
      <c r="B116" s="34"/>
      <c r="C116" s="170" t="s">
        <v>251</v>
      </c>
      <c r="D116" s="170" t="s">
        <v>132</v>
      </c>
      <c r="E116" s="171" t="s">
        <v>252</v>
      </c>
      <c r="F116" s="172" t="s">
        <v>253</v>
      </c>
      <c r="G116" s="173" t="s">
        <v>145</v>
      </c>
      <c r="H116" s="174">
        <v>1</v>
      </c>
      <c r="I116" s="175"/>
      <c r="J116" s="176">
        <f t="shared" si="0"/>
        <v>0</v>
      </c>
      <c r="K116" s="172" t="s">
        <v>146</v>
      </c>
      <c r="L116" s="38"/>
      <c r="M116" s="184" t="s">
        <v>22</v>
      </c>
      <c r="N116" s="185" t="s">
        <v>47</v>
      </c>
      <c r="O116" s="63"/>
      <c r="P116" s="186">
        <f t="shared" si="1"/>
        <v>0</v>
      </c>
      <c r="Q116" s="186">
        <v>0</v>
      </c>
      <c r="R116" s="186">
        <f t="shared" si="2"/>
        <v>0</v>
      </c>
      <c r="S116" s="186">
        <v>0</v>
      </c>
      <c r="T116" s="187">
        <f t="shared" si="3"/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2" t="s">
        <v>130</v>
      </c>
      <c r="AT116" s="182" t="s">
        <v>132</v>
      </c>
      <c r="AU116" s="182" t="s">
        <v>23</v>
      </c>
      <c r="AY116" s="16" t="s">
        <v>131</v>
      </c>
      <c r="BE116" s="183">
        <f t="shared" si="4"/>
        <v>0</v>
      </c>
      <c r="BF116" s="183">
        <f t="shared" si="5"/>
        <v>0</v>
      </c>
      <c r="BG116" s="183">
        <f t="shared" si="6"/>
        <v>0</v>
      </c>
      <c r="BH116" s="183">
        <f t="shared" si="7"/>
        <v>0</v>
      </c>
      <c r="BI116" s="183">
        <f t="shared" si="8"/>
        <v>0</v>
      </c>
      <c r="BJ116" s="16" t="s">
        <v>23</v>
      </c>
      <c r="BK116" s="183">
        <f t="shared" si="9"/>
        <v>0</v>
      </c>
      <c r="BL116" s="16" t="s">
        <v>130</v>
      </c>
      <c r="BM116" s="182" t="s">
        <v>254</v>
      </c>
    </row>
    <row r="117" spans="1:65" s="2" customFormat="1" ht="16.5" customHeight="1">
      <c r="A117" s="33"/>
      <c r="B117" s="34"/>
      <c r="C117" s="170" t="s">
        <v>255</v>
      </c>
      <c r="D117" s="170" t="s">
        <v>132</v>
      </c>
      <c r="E117" s="171" t="s">
        <v>256</v>
      </c>
      <c r="F117" s="172" t="s">
        <v>257</v>
      </c>
      <c r="G117" s="173" t="s">
        <v>145</v>
      </c>
      <c r="H117" s="174">
        <v>1</v>
      </c>
      <c r="I117" s="175"/>
      <c r="J117" s="176">
        <f t="shared" si="0"/>
        <v>0</v>
      </c>
      <c r="K117" s="172" t="s">
        <v>146</v>
      </c>
      <c r="L117" s="38"/>
      <c r="M117" s="184" t="s">
        <v>22</v>
      </c>
      <c r="N117" s="185" t="s">
        <v>47</v>
      </c>
      <c r="O117" s="63"/>
      <c r="P117" s="186">
        <f t="shared" si="1"/>
        <v>0</v>
      </c>
      <c r="Q117" s="186">
        <v>0</v>
      </c>
      <c r="R117" s="186">
        <f t="shared" si="2"/>
        <v>0</v>
      </c>
      <c r="S117" s="186">
        <v>0</v>
      </c>
      <c r="T117" s="187">
        <f t="shared" si="3"/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2" t="s">
        <v>130</v>
      </c>
      <c r="AT117" s="182" t="s">
        <v>132</v>
      </c>
      <c r="AU117" s="182" t="s">
        <v>23</v>
      </c>
      <c r="AY117" s="16" t="s">
        <v>131</v>
      </c>
      <c r="BE117" s="183">
        <f t="shared" si="4"/>
        <v>0</v>
      </c>
      <c r="BF117" s="183">
        <f t="shared" si="5"/>
        <v>0</v>
      </c>
      <c r="BG117" s="183">
        <f t="shared" si="6"/>
        <v>0</v>
      </c>
      <c r="BH117" s="183">
        <f t="shared" si="7"/>
        <v>0</v>
      </c>
      <c r="BI117" s="183">
        <f t="shared" si="8"/>
        <v>0</v>
      </c>
      <c r="BJ117" s="16" t="s">
        <v>23</v>
      </c>
      <c r="BK117" s="183">
        <f t="shared" si="9"/>
        <v>0</v>
      </c>
      <c r="BL117" s="16" t="s">
        <v>130</v>
      </c>
      <c r="BM117" s="182" t="s">
        <v>258</v>
      </c>
    </row>
    <row r="118" spans="1:65" s="2" customFormat="1" ht="16.5" customHeight="1">
      <c r="A118" s="33"/>
      <c r="B118" s="34"/>
      <c r="C118" s="170" t="s">
        <v>259</v>
      </c>
      <c r="D118" s="170" t="s">
        <v>132</v>
      </c>
      <c r="E118" s="171" t="s">
        <v>260</v>
      </c>
      <c r="F118" s="172" t="s">
        <v>261</v>
      </c>
      <c r="G118" s="173" t="s">
        <v>145</v>
      </c>
      <c r="H118" s="174">
        <v>1</v>
      </c>
      <c r="I118" s="175"/>
      <c r="J118" s="176">
        <f t="shared" si="0"/>
        <v>0</v>
      </c>
      <c r="K118" s="172" t="s">
        <v>146</v>
      </c>
      <c r="L118" s="38"/>
      <c r="M118" s="184" t="s">
        <v>22</v>
      </c>
      <c r="N118" s="185" t="s">
        <v>47</v>
      </c>
      <c r="O118" s="63"/>
      <c r="P118" s="186">
        <f t="shared" si="1"/>
        <v>0</v>
      </c>
      <c r="Q118" s="186">
        <v>0</v>
      </c>
      <c r="R118" s="186">
        <f t="shared" si="2"/>
        <v>0</v>
      </c>
      <c r="S118" s="186">
        <v>0</v>
      </c>
      <c r="T118" s="187">
        <f t="shared" si="3"/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2" t="s">
        <v>130</v>
      </c>
      <c r="AT118" s="182" t="s">
        <v>132</v>
      </c>
      <c r="AU118" s="182" t="s">
        <v>23</v>
      </c>
      <c r="AY118" s="16" t="s">
        <v>131</v>
      </c>
      <c r="BE118" s="183">
        <f t="shared" si="4"/>
        <v>0</v>
      </c>
      <c r="BF118" s="183">
        <f t="shared" si="5"/>
        <v>0</v>
      </c>
      <c r="BG118" s="183">
        <f t="shared" si="6"/>
        <v>0</v>
      </c>
      <c r="BH118" s="183">
        <f t="shared" si="7"/>
        <v>0</v>
      </c>
      <c r="BI118" s="183">
        <f t="shared" si="8"/>
        <v>0</v>
      </c>
      <c r="BJ118" s="16" t="s">
        <v>23</v>
      </c>
      <c r="BK118" s="183">
        <f t="shared" si="9"/>
        <v>0</v>
      </c>
      <c r="BL118" s="16" t="s">
        <v>130</v>
      </c>
      <c r="BM118" s="182" t="s">
        <v>262</v>
      </c>
    </row>
    <row r="119" spans="1:65" s="2" customFormat="1" ht="16.5" customHeight="1">
      <c r="A119" s="33"/>
      <c r="B119" s="34"/>
      <c r="C119" s="170" t="s">
        <v>263</v>
      </c>
      <c r="D119" s="170" t="s">
        <v>132</v>
      </c>
      <c r="E119" s="171" t="s">
        <v>264</v>
      </c>
      <c r="F119" s="172" t="s">
        <v>265</v>
      </c>
      <c r="G119" s="173" t="s">
        <v>145</v>
      </c>
      <c r="H119" s="174">
        <v>1</v>
      </c>
      <c r="I119" s="175"/>
      <c r="J119" s="176">
        <f t="shared" si="0"/>
        <v>0</v>
      </c>
      <c r="K119" s="172" t="s">
        <v>146</v>
      </c>
      <c r="L119" s="38"/>
      <c r="M119" s="184" t="s">
        <v>22</v>
      </c>
      <c r="N119" s="185" t="s">
        <v>47</v>
      </c>
      <c r="O119" s="63"/>
      <c r="P119" s="186">
        <f t="shared" si="1"/>
        <v>0</v>
      </c>
      <c r="Q119" s="186">
        <v>0</v>
      </c>
      <c r="R119" s="186">
        <f t="shared" si="2"/>
        <v>0</v>
      </c>
      <c r="S119" s="186">
        <v>0</v>
      </c>
      <c r="T119" s="187">
        <f t="shared" si="3"/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2" t="s">
        <v>130</v>
      </c>
      <c r="AT119" s="182" t="s">
        <v>132</v>
      </c>
      <c r="AU119" s="182" t="s">
        <v>23</v>
      </c>
      <c r="AY119" s="16" t="s">
        <v>131</v>
      </c>
      <c r="BE119" s="183">
        <f t="shared" si="4"/>
        <v>0</v>
      </c>
      <c r="BF119" s="183">
        <f t="shared" si="5"/>
        <v>0</v>
      </c>
      <c r="BG119" s="183">
        <f t="shared" si="6"/>
        <v>0</v>
      </c>
      <c r="BH119" s="183">
        <f t="shared" si="7"/>
        <v>0</v>
      </c>
      <c r="BI119" s="183">
        <f t="shared" si="8"/>
        <v>0</v>
      </c>
      <c r="BJ119" s="16" t="s">
        <v>23</v>
      </c>
      <c r="BK119" s="183">
        <f t="shared" si="9"/>
        <v>0</v>
      </c>
      <c r="BL119" s="16" t="s">
        <v>130</v>
      </c>
      <c r="BM119" s="182" t="s">
        <v>266</v>
      </c>
    </row>
    <row r="120" spans="1:65" s="2" customFormat="1" ht="16.5" customHeight="1">
      <c r="A120" s="33"/>
      <c r="B120" s="34"/>
      <c r="C120" s="170" t="s">
        <v>267</v>
      </c>
      <c r="D120" s="170" t="s">
        <v>132</v>
      </c>
      <c r="E120" s="171" t="s">
        <v>268</v>
      </c>
      <c r="F120" s="172" t="s">
        <v>269</v>
      </c>
      <c r="G120" s="173" t="s">
        <v>145</v>
      </c>
      <c r="H120" s="174">
        <v>1</v>
      </c>
      <c r="I120" s="175"/>
      <c r="J120" s="176">
        <f t="shared" ref="J120:J151" si="10">ROUND(I120*H120,2)</f>
        <v>0</v>
      </c>
      <c r="K120" s="172" t="s">
        <v>146</v>
      </c>
      <c r="L120" s="38"/>
      <c r="M120" s="184" t="s">
        <v>22</v>
      </c>
      <c r="N120" s="185" t="s">
        <v>47</v>
      </c>
      <c r="O120" s="63"/>
      <c r="P120" s="186">
        <f t="shared" ref="P120:P151" si="11">O120*H120</f>
        <v>0</v>
      </c>
      <c r="Q120" s="186">
        <v>0</v>
      </c>
      <c r="R120" s="186">
        <f t="shared" ref="R120:R151" si="12">Q120*H120</f>
        <v>0</v>
      </c>
      <c r="S120" s="186">
        <v>0</v>
      </c>
      <c r="T120" s="187">
        <f t="shared" ref="T120:T151" si="13"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2" t="s">
        <v>130</v>
      </c>
      <c r="AT120" s="182" t="s">
        <v>132</v>
      </c>
      <c r="AU120" s="182" t="s">
        <v>23</v>
      </c>
      <c r="AY120" s="16" t="s">
        <v>131</v>
      </c>
      <c r="BE120" s="183">
        <f t="shared" ref="BE120:BE151" si="14">IF(N120="základní",J120,0)</f>
        <v>0</v>
      </c>
      <c r="BF120" s="183">
        <f t="shared" ref="BF120:BF151" si="15">IF(N120="snížená",J120,0)</f>
        <v>0</v>
      </c>
      <c r="BG120" s="183">
        <f t="shared" ref="BG120:BG151" si="16">IF(N120="zákl. přenesená",J120,0)</f>
        <v>0</v>
      </c>
      <c r="BH120" s="183">
        <f t="shared" ref="BH120:BH151" si="17">IF(N120="sníž. přenesená",J120,0)</f>
        <v>0</v>
      </c>
      <c r="BI120" s="183">
        <f t="shared" ref="BI120:BI151" si="18">IF(N120="nulová",J120,0)</f>
        <v>0</v>
      </c>
      <c r="BJ120" s="16" t="s">
        <v>23</v>
      </c>
      <c r="BK120" s="183">
        <f t="shared" ref="BK120:BK151" si="19">ROUND(I120*H120,2)</f>
        <v>0</v>
      </c>
      <c r="BL120" s="16" t="s">
        <v>130</v>
      </c>
      <c r="BM120" s="182" t="s">
        <v>270</v>
      </c>
    </row>
    <row r="121" spans="1:65" s="2" customFormat="1" ht="16.5" customHeight="1">
      <c r="A121" s="33"/>
      <c r="B121" s="34"/>
      <c r="C121" s="170" t="s">
        <v>271</v>
      </c>
      <c r="D121" s="170" t="s">
        <v>132</v>
      </c>
      <c r="E121" s="171" t="s">
        <v>272</v>
      </c>
      <c r="F121" s="172" t="s">
        <v>273</v>
      </c>
      <c r="G121" s="173" t="s">
        <v>145</v>
      </c>
      <c r="H121" s="174">
        <v>1</v>
      </c>
      <c r="I121" s="175"/>
      <c r="J121" s="176">
        <f t="shared" si="10"/>
        <v>0</v>
      </c>
      <c r="K121" s="172" t="s">
        <v>146</v>
      </c>
      <c r="L121" s="38"/>
      <c r="M121" s="184" t="s">
        <v>22</v>
      </c>
      <c r="N121" s="185" t="s">
        <v>47</v>
      </c>
      <c r="O121" s="63"/>
      <c r="P121" s="186">
        <f t="shared" si="11"/>
        <v>0</v>
      </c>
      <c r="Q121" s="186">
        <v>0</v>
      </c>
      <c r="R121" s="186">
        <f t="shared" si="12"/>
        <v>0</v>
      </c>
      <c r="S121" s="186">
        <v>0</v>
      </c>
      <c r="T121" s="187">
        <f t="shared" si="13"/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2" t="s">
        <v>130</v>
      </c>
      <c r="AT121" s="182" t="s">
        <v>132</v>
      </c>
      <c r="AU121" s="182" t="s">
        <v>23</v>
      </c>
      <c r="AY121" s="16" t="s">
        <v>131</v>
      </c>
      <c r="BE121" s="183">
        <f t="shared" si="14"/>
        <v>0</v>
      </c>
      <c r="BF121" s="183">
        <f t="shared" si="15"/>
        <v>0</v>
      </c>
      <c r="BG121" s="183">
        <f t="shared" si="16"/>
        <v>0</v>
      </c>
      <c r="BH121" s="183">
        <f t="shared" si="17"/>
        <v>0</v>
      </c>
      <c r="BI121" s="183">
        <f t="shared" si="18"/>
        <v>0</v>
      </c>
      <c r="BJ121" s="16" t="s">
        <v>23</v>
      </c>
      <c r="BK121" s="183">
        <f t="shared" si="19"/>
        <v>0</v>
      </c>
      <c r="BL121" s="16" t="s">
        <v>130</v>
      </c>
      <c r="BM121" s="182" t="s">
        <v>274</v>
      </c>
    </row>
    <row r="122" spans="1:65" s="2" customFormat="1" ht="16.5" customHeight="1">
      <c r="A122" s="33"/>
      <c r="B122" s="34"/>
      <c r="C122" s="170" t="s">
        <v>275</v>
      </c>
      <c r="D122" s="170" t="s">
        <v>132</v>
      </c>
      <c r="E122" s="171" t="s">
        <v>276</v>
      </c>
      <c r="F122" s="172" t="s">
        <v>277</v>
      </c>
      <c r="G122" s="173" t="s">
        <v>145</v>
      </c>
      <c r="H122" s="174">
        <v>4</v>
      </c>
      <c r="I122" s="175"/>
      <c r="J122" s="176">
        <f t="shared" si="10"/>
        <v>0</v>
      </c>
      <c r="K122" s="172" t="s">
        <v>146</v>
      </c>
      <c r="L122" s="38"/>
      <c r="M122" s="184" t="s">
        <v>22</v>
      </c>
      <c r="N122" s="185" t="s">
        <v>47</v>
      </c>
      <c r="O122" s="63"/>
      <c r="P122" s="186">
        <f t="shared" si="11"/>
        <v>0</v>
      </c>
      <c r="Q122" s="186">
        <v>0</v>
      </c>
      <c r="R122" s="186">
        <f t="shared" si="12"/>
        <v>0</v>
      </c>
      <c r="S122" s="186">
        <v>0</v>
      </c>
      <c r="T122" s="187">
        <f t="shared" si="1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2" t="s">
        <v>130</v>
      </c>
      <c r="AT122" s="182" t="s">
        <v>132</v>
      </c>
      <c r="AU122" s="182" t="s">
        <v>23</v>
      </c>
      <c r="AY122" s="16" t="s">
        <v>131</v>
      </c>
      <c r="BE122" s="183">
        <f t="shared" si="14"/>
        <v>0</v>
      </c>
      <c r="BF122" s="183">
        <f t="shared" si="15"/>
        <v>0</v>
      </c>
      <c r="BG122" s="183">
        <f t="shared" si="16"/>
        <v>0</v>
      </c>
      <c r="BH122" s="183">
        <f t="shared" si="17"/>
        <v>0</v>
      </c>
      <c r="BI122" s="183">
        <f t="shared" si="18"/>
        <v>0</v>
      </c>
      <c r="BJ122" s="16" t="s">
        <v>23</v>
      </c>
      <c r="BK122" s="183">
        <f t="shared" si="19"/>
        <v>0</v>
      </c>
      <c r="BL122" s="16" t="s">
        <v>130</v>
      </c>
      <c r="BM122" s="182" t="s">
        <v>278</v>
      </c>
    </row>
    <row r="123" spans="1:65" s="2" customFormat="1" ht="16.5" customHeight="1">
      <c r="A123" s="33"/>
      <c r="B123" s="34"/>
      <c r="C123" s="170" t="s">
        <v>279</v>
      </c>
      <c r="D123" s="170" t="s">
        <v>132</v>
      </c>
      <c r="E123" s="171" t="s">
        <v>280</v>
      </c>
      <c r="F123" s="172" t="s">
        <v>281</v>
      </c>
      <c r="G123" s="173" t="s">
        <v>145</v>
      </c>
      <c r="H123" s="174">
        <v>3</v>
      </c>
      <c r="I123" s="175"/>
      <c r="J123" s="176">
        <f t="shared" si="10"/>
        <v>0</v>
      </c>
      <c r="K123" s="172" t="s">
        <v>146</v>
      </c>
      <c r="L123" s="38"/>
      <c r="M123" s="184" t="s">
        <v>22</v>
      </c>
      <c r="N123" s="185" t="s">
        <v>47</v>
      </c>
      <c r="O123" s="63"/>
      <c r="P123" s="186">
        <f t="shared" si="11"/>
        <v>0</v>
      </c>
      <c r="Q123" s="186">
        <v>0</v>
      </c>
      <c r="R123" s="186">
        <f t="shared" si="12"/>
        <v>0</v>
      </c>
      <c r="S123" s="186">
        <v>0</v>
      </c>
      <c r="T123" s="187">
        <f t="shared" si="1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2" t="s">
        <v>130</v>
      </c>
      <c r="AT123" s="182" t="s">
        <v>132</v>
      </c>
      <c r="AU123" s="182" t="s">
        <v>23</v>
      </c>
      <c r="AY123" s="16" t="s">
        <v>131</v>
      </c>
      <c r="BE123" s="183">
        <f t="shared" si="14"/>
        <v>0</v>
      </c>
      <c r="BF123" s="183">
        <f t="shared" si="15"/>
        <v>0</v>
      </c>
      <c r="BG123" s="183">
        <f t="shared" si="16"/>
        <v>0</v>
      </c>
      <c r="BH123" s="183">
        <f t="shared" si="17"/>
        <v>0</v>
      </c>
      <c r="BI123" s="183">
        <f t="shared" si="18"/>
        <v>0</v>
      </c>
      <c r="BJ123" s="16" t="s">
        <v>23</v>
      </c>
      <c r="BK123" s="183">
        <f t="shared" si="19"/>
        <v>0</v>
      </c>
      <c r="BL123" s="16" t="s">
        <v>130</v>
      </c>
      <c r="BM123" s="182" t="s">
        <v>282</v>
      </c>
    </row>
    <row r="124" spans="1:65" s="2" customFormat="1" ht="16.5" customHeight="1">
      <c r="A124" s="33"/>
      <c r="B124" s="34"/>
      <c r="C124" s="170" t="s">
        <v>283</v>
      </c>
      <c r="D124" s="170" t="s">
        <v>132</v>
      </c>
      <c r="E124" s="171" t="s">
        <v>284</v>
      </c>
      <c r="F124" s="172" t="s">
        <v>285</v>
      </c>
      <c r="G124" s="173" t="s">
        <v>145</v>
      </c>
      <c r="H124" s="174">
        <v>3</v>
      </c>
      <c r="I124" s="175"/>
      <c r="J124" s="176">
        <f t="shared" si="10"/>
        <v>0</v>
      </c>
      <c r="K124" s="172" t="s">
        <v>146</v>
      </c>
      <c r="L124" s="38"/>
      <c r="M124" s="184" t="s">
        <v>22</v>
      </c>
      <c r="N124" s="185" t="s">
        <v>47</v>
      </c>
      <c r="O124" s="63"/>
      <c r="P124" s="186">
        <f t="shared" si="11"/>
        <v>0</v>
      </c>
      <c r="Q124" s="186">
        <v>0</v>
      </c>
      <c r="R124" s="186">
        <f t="shared" si="12"/>
        <v>0</v>
      </c>
      <c r="S124" s="186">
        <v>0</v>
      </c>
      <c r="T124" s="187">
        <f t="shared" si="1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2" t="s">
        <v>130</v>
      </c>
      <c r="AT124" s="182" t="s">
        <v>132</v>
      </c>
      <c r="AU124" s="182" t="s">
        <v>23</v>
      </c>
      <c r="AY124" s="16" t="s">
        <v>131</v>
      </c>
      <c r="BE124" s="183">
        <f t="shared" si="14"/>
        <v>0</v>
      </c>
      <c r="BF124" s="183">
        <f t="shared" si="15"/>
        <v>0</v>
      </c>
      <c r="BG124" s="183">
        <f t="shared" si="16"/>
        <v>0</v>
      </c>
      <c r="BH124" s="183">
        <f t="shared" si="17"/>
        <v>0</v>
      </c>
      <c r="BI124" s="183">
        <f t="shared" si="18"/>
        <v>0</v>
      </c>
      <c r="BJ124" s="16" t="s">
        <v>23</v>
      </c>
      <c r="BK124" s="183">
        <f t="shared" si="19"/>
        <v>0</v>
      </c>
      <c r="BL124" s="16" t="s">
        <v>130</v>
      </c>
      <c r="BM124" s="182" t="s">
        <v>286</v>
      </c>
    </row>
    <row r="125" spans="1:65" s="2" customFormat="1" ht="16.5" customHeight="1">
      <c r="A125" s="33"/>
      <c r="B125" s="34"/>
      <c r="C125" s="170" t="s">
        <v>287</v>
      </c>
      <c r="D125" s="170" t="s">
        <v>132</v>
      </c>
      <c r="E125" s="171" t="s">
        <v>288</v>
      </c>
      <c r="F125" s="172" t="s">
        <v>289</v>
      </c>
      <c r="G125" s="173" t="s">
        <v>145</v>
      </c>
      <c r="H125" s="174">
        <v>5</v>
      </c>
      <c r="I125" s="175"/>
      <c r="J125" s="176">
        <f t="shared" si="10"/>
        <v>0</v>
      </c>
      <c r="K125" s="172" t="s">
        <v>146</v>
      </c>
      <c r="L125" s="38"/>
      <c r="M125" s="184" t="s">
        <v>22</v>
      </c>
      <c r="N125" s="185" t="s">
        <v>47</v>
      </c>
      <c r="O125" s="63"/>
      <c r="P125" s="186">
        <f t="shared" si="11"/>
        <v>0</v>
      </c>
      <c r="Q125" s="186">
        <v>0</v>
      </c>
      <c r="R125" s="186">
        <f t="shared" si="12"/>
        <v>0</v>
      </c>
      <c r="S125" s="186">
        <v>0</v>
      </c>
      <c r="T125" s="187">
        <f t="shared" si="1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2" t="s">
        <v>130</v>
      </c>
      <c r="AT125" s="182" t="s">
        <v>132</v>
      </c>
      <c r="AU125" s="182" t="s">
        <v>23</v>
      </c>
      <c r="AY125" s="16" t="s">
        <v>131</v>
      </c>
      <c r="BE125" s="183">
        <f t="shared" si="14"/>
        <v>0</v>
      </c>
      <c r="BF125" s="183">
        <f t="shared" si="15"/>
        <v>0</v>
      </c>
      <c r="BG125" s="183">
        <f t="shared" si="16"/>
        <v>0</v>
      </c>
      <c r="BH125" s="183">
        <f t="shared" si="17"/>
        <v>0</v>
      </c>
      <c r="BI125" s="183">
        <f t="shared" si="18"/>
        <v>0</v>
      </c>
      <c r="BJ125" s="16" t="s">
        <v>23</v>
      </c>
      <c r="BK125" s="183">
        <f t="shared" si="19"/>
        <v>0</v>
      </c>
      <c r="BL125" s="16" t="s">
        <v>130</v>
      </c>
      <c r="BM125" s="182" t="s">
        <v>290</v>
      </c>
    </row>
    <row r="126" spans="1:65" s="2" customFormat="1" ht="16.5" customHeight="1">
      <c r="A126" s="33"/>
      <c r="B126" s="34"/>
      <c r="C126" s="170" t="s">
        <v>291</v>
      </c>
      <c r="D126" s="170" t="s">
        <v>132</v>
      </c>
      <c r="E126" s="171" t="s">
        <v>292</v>
      </c>
      <c r="F126" s="172" t="s">
        <v>293</v>
      </c>
      <c r="G126" s="173" t="s">
        <v>145</v>
      </c>
      <c r="H126" s="174">
        <v>2</v>
      </c>
      <c r="I126" s="175"/>
      <c r="J126" s="176">
        <f t="shared" si="10"/>
        <v>0</v>
      </c>
      <c r="K126" s="172" t="s">
        <v>146</v>
      </c>
      <c r="L126" s="38"/>
      <c r="M126" s="184" t="s">
        <v>22</v>
      </c>
      <c r="N126" s="185" t="s">
        <v>47</v>
      </c>
      <c r="O126" s="63"/>
      <c r="P126" s="186">
        <f t="shared" si="11"/>
        <v>0</v>
      </c>
      <c r="Q126" s="186">
        <v>0</v>
      </c>
      <c r="R126" s="186">
        <f t="shared" si="12"/>
        <v>0</v>
      </c>
      <c r="S126" s="186">
        <v>0</v>
      </c>
      <c r="T126" s="187">
        <f t="shared" si="1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2" t="s">
        <v>130</v>
      </c>
      <c r="AT126" s="182" t="s">
        <v>132</v>
      </c>
      <c r="AU126" s="182" t="s">
        <v>23</v>
      </c>
      <c r="AY126" s="16" t="s">
        <v>131</v>
      </c>
      <c r="BE126" s="183">
        <f t="shared" si="14"/>
        <v>0</v>
      </c>
      <c r="BF126" s="183">
        <f t="shared" si="15"/>
        <v>0</v>
      </c>
      <c r="BG126" s="183">
        <f t="shared" si="16"/>
        <v>0</v>
      </c>
      <c r="BH126" s="183">
        <f t="shared" si="17"/>
        <v>0</v>
      </c>
      <c r="BI126" s="183">
        <f t="shared" si="18"/>
        <v>0</v>
      </c>
      <c r="BJ126" s="16" t="s">
        <v>23</v>
      </c>
      <c r="BK126" s="183">
        <f t="shared" si="19"/>
        <v>0</v>
      </c>
      <c r="BL126" s="16" t="s">
        <v>130</v>
      </c>
      <c r="BM126" s="182" t="s">
        <v>294</v>
      </c>
    </row>
    <row r="127" spans="1:65" s="2" customFormat="1" ht="16.5" customHeight="1">
      <c r="A127" s="33"/>
      <c r="B127" s="34"/>
      <c r="C127" s="170" t="s">
        <v>295</v>
      </c>
      <c r="D127" s="170" t="s">
        <v>132</v>
      </c>
      <c r="E127" s="171" t="s">
        <v>296</v>
      </c>
      <c r="F127" s="172" t="s">
        <v>297</v>
      </c>
      <c r="G127" s="173" t="s">
        <v>145</v>
      </c>
      <c r="H127" s="174">
        <v>2</v>
      </c>
      <c r="I127" s="175"/>
      <c r="J127" s="176">
        <f t="shared" si="10"/>
        <v>0</v>
      </c>
      <c r="K127" s="172" t="s">
        <v>146</v>
      </c>
      <c r="L127" s="38"/>
      <c r="M127" s="184" t="s">
        <v>22</v>
      </c>
      <c r="N127" s="185" t="s">
        <v>47</v>
      </c>
      <c r="O127" s="63"/>
      <c r="P127" s="186">
        <f t="shared" si="11"/>
        <v>0</v>
      </c>
      <c r="Q127" s="186">
        <v>0</v>
      </c>
      <c r="R127" s="186">
        <f t="shared" si="12"/>
        <v>0</v>
      </c>
      <c r="S127" s="186">
        <v>0</v>
      </c>
      <c r="T127" s="187">
        <f t="shared" si="1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2" t="s">
        <v>130</v>
      </c>
      <c r="AT127" s="182" t="s">
        <v>132</v>
      </c>
      <c r="AU127" s="182" t="s">
        <v>23</v>
      </c>
      <c r="AY127" s="16" t="s">
        <v>131</v>
      </c>
      <c r="BE127" s="183">
        <f t="shared" si="14"/>
        <v>0</v>
      </c>
      <c r="BF127" s="183">
        <f t="shared" si="15"/>
        <v>0</v>
      </c>
      <c r="BG127" s="183">
        <f t="shared" si="16"/>
        <v>0</v>
      </c>
      <c r="BH127" s="183">
        <f t="shared" si="17"/>
        <v>0</v>
      </c>
      <c r="BI127" s="183">
        <f t="shared" si="18"/>
        <v>0</v>
      </c>
      <c r="BJ127" s="16" t="s">
        <v>23</v>
      </c>
      <c r="BK127" s="183">
        <f t="shared" si="19"/>
        <v>0</v>
      </c>
      <c r="BL127" s="16" t="s">
        <v>130</v>
      </c>
      <c r="BM127" s="182" t="s">
        <v>298</v>
      </c>
    </row>
    <row r="128" spans="1:65" s="2" customFormat="1" ht="21.75" customHeight="1">
      <c r="A128" s="33"/>
      <c r="B128" s="34"/>
      <c r="C128" s="170" t="s">
        <v>299</v>
      </c>
      <c r="D128" s="170" t="s">
        <v>132</v>
      </c>
      <c r="E128" s="171" t="s">
        <v>300</v>
      </c>
      <c r="F128" s="172" t="s">
        <v>301</v>
      </c>
      <c r="G128" s="173" t="s">
        <v>145</v>
      </c>
      <c r="H128" s="174">
        <v>1</v>
      </c>
      <c r="I128" s="175"/>
      <c r="J128" s="176">
        <f t="shared" si="10"/>
        <v>0</v>
      </c>
      <c r="K128" s="172" t="s">
        <v>146</v>
      </c>
      <c r="L128" s="38"/>
      <c r="M128" s="184" t="s">
        <v>22</v>
      </c>
      <c r="N128" s="185" t="s">
        <v>47</v>
      </c>
      <c r="O128" s="63"/>
      <c r="P128" s="186">
        <f t="shared" si="11"/>
        <v>0</v>
      </c>
      <c r="Q128" s="186">
        <v>0</v>
      </c>
      <c r="R128" s="186">
        <f t="shared" si="12"/>
        <v>0</v>
      </c>
      <c r="S128" s="186">
        <v>0</v>
      </c>
      <c r="T128" s="187">
        <f t="shared" si="1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2" t="s">
        <v>130</v>
      </c>
      <c r="AT128" s="182" t="s">
        <v>132</v>
      </c>
      <c r="AU128" s="182" t="s">
        <v>23</v>
      </c>
      <c r="AY128" s="16" t="s">
        <v>131</v>
      </c>
      <c r="BE128" s="183">
        <f t="shared" si="14"/>
        <v>0</v>
      </c>
      <c r="BF128" s="183">
        <f t="shared" si="15"/>
        <v>0</v>
      </c>
      <c r="BG128" s="183">
        <f t="shared" si="16"/>
        <v>0</v>
      </c>
      <c r="BH128" s="183">
        <f t="shared" si="17"/>
        <v>0</v>
      </c>
      <c r="BI128" s="183">
        <f t="shared" si="18"/>
        <v>0</v>
      </c>
      <c r="BJ128" s="16" t="s">
        <v>23</v>
      </c>
      <c r="BK128" s="183">
        <f t="shared" si="19"/>
        <v>0</v>
      </c>
      <c r="BL128" s="16" t="s">
        <v>130</v>
      </c>
      <c r="BM128" s="182" t="s">
        <v>302</v>
      </c>
    </row>
    <row r="129" spans="1:65" s="2" customFormat="1" ht="16.5" customHeight="1">
      <c r="A129" s="33"/>
      <c r="B129" s="34"/>
      <c r="C129" s="170" t="s">
        <v>303</v>
      </c>
      <c r="D129" s="170" t="s">
        <v>132</v>
      </c>
      <c r="E129" s="171" t="s">
        <v>304</v>
      </c>
      <c r="F129" s="172" t="s">
        <v>305</v>
      </c>
      <c r="G129" s="173" t="s">
        <v>145</v>
      </c>
      <c r="H129" s="174">
        <v>1</v>
      </c>
      <c r="I129" s="175"/>
      <c r="J129" s="176">
        <f t="shared" si="10"/>
        <v>0</v>
      </c>
      <c r="K129" s="172" t="s">
        <v>146</v>
      </c>
      <c r="L129" s="38"/>
      <c r="M129" s="184" t="s">
        <v>22</v>
      </c>
      <c r="N129" s="185" t="s">
        <v>47</v>
      </c>
      <c r="O129" s="63"/>
      <c r="P129" s="186">
        <f t="shared" si="11"/>
        <v>0</v>
      </c>
      <c r="Q129" s="186">
        <v>0</v>
      </c>
      <c r="R129" s="186">
        <f t="shared" si="12"/>
        <v>0</v>
      </c>
      <c r="S129" s="186">
        <v>0</v>
      </c>
      <c r="T129" s="187">
        <f t="shared" si="1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2" t="s">
        <v>130</v>
      </c>
      <c r="AT129" s="182" t="s">
        <v>132</v>
      </c>
      <c r="AU129" s="182" t="s">
        <v>23</v>
      </c>
      <c r="AY129" s="16" t="s">
        <v>131</v>
      </c>
      <c r="BE129" s="183">
        <f t="shared" si="14"/>
        <v>0</v>
      </c>
      <c r="BF129" s="183">
        <f t="shared" si="15"/>
        <v>0</v>
      </c>
      <c r="BG129" s="183">
        <f t="shared" si="16"/>
        <v>0</v>
      </c>
      <c r="BH129" s="183">
        <f t="shared" si="17"/>
        <v>0</v>
      </c>
      <c r="BI129" s="183">
        <f t="shared" si="18"/>
        <v>0</v>
      </c>
      <c r="BJ129" s="16" t="s">
        <v>23</v>
      </c>
      <c r="BK129" s="183">
        <f t="shared" si="19"/>
        <v>0</v>
      </c>
      <c r="BL129" s="16" t="s">
        <v>130</v>
      </c>
      <c r="BM129" s="182" t="s">
        <v>306</v>
      </c>
    </row>
    <row r="130" spans="1:65" s="2" customFormat="1" ht="16.5" customHeight="1">
      <c r="A130" s="33"/>
      <c r="B130" s="34"/>
      <c r="C130" s="170" t="s">
        <v>307</v>
      </c>
      <c r="D130" s="170" t="s">
        <v>132</v>
      </c>
      <c r="E130" s="171" t="s">
        <v>308</v>
      </c>
      <c r="F130" s="172" t="s">
        <v>309</v>
      </c>
      <c r="G130" s="173" t="s">
        <v>145</v>
      </c>
      <c r="H130" s="174">
        <v>1</v>
      </c>
      <c r="I130" s="175"/>
      <c r="J130" s="176">
        <f t="shared" si="10"/>
        <v>0</v>
      </c>
      <c r="K130" s="172" t="s">
        <v>146</v>
      </c>
      <c r="L130" s="38"/>
      <c r="M130" s="184" t="s">
        <v>22</v>
      </c>
      <c r="N130" s="185" t="s">
        <v>47</v>
      </c>
      <c r="O130" s="63"/>
      <c r="P130" s="186">
        <f t="shared" si="11"/>
        <v>0</v>
      </c>
      <c r="Q130" s="186">
        <v>0</v>
      </c>
      <c r="R130" s="186">
        <f t="shared" si="12"/>
        <v>0</v>
      </c>
      <c r="S130" s="186">
        <v>0</v>
      </c>
      <c r="T130" s="187">
        <f t="shared" si="1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2" t="s">
        <v>130</v>
      </c>
      <c r="AT130" s="182" t="s">
        <v>132</v>
      </c>
      <c r="AU130" s="182" t="s">
        <v>23</v>
      </c>
      <c r="AY130" s="16" t="s">
        <v>131</v>
      </c>
      <c r="BE130" s="183">
        <f t="shared" si="14"/>
        <v>0</v>
      </c>
      <c r="BF130" s="183">
        <f t="shared" si="15"/>
        <v>0</v>
      </c>
      <c r="BG130" s="183">
        <f t="shared" si="16"/>
        <v>0</v>
      </c>
      <c r="BH130" s="183">
        <f t="shared" si="17"/>
        <v>0</v>
      </c>
      <c r="BI130" s="183">
        <f t="shared" si="18"/>
        <v>0</v>
      </c>
      <c r="BJ130" s="16" t="s">
        <v>23</v>
      </c>
      <c r="BK130" s="183">
        <f t="shared" si="19"/>
        <v>0</v>
      </c>
      <c r="BL130" s="16" t="s">
        <v>130</v>
      </c>
      <c r="BM130" s="182" t="s">
        <v>310</v>
      </c>
    </row>
    <row r="131" spans="1:65" s="2" customFormat="1" ht="24.15" customHeight="1">
      <c r="A131" s="33"/>
      <c r="B131" s="34"/>
      <c r="C131" s="170" t="s">
        <v>311</v>
      </c>
      <c r="D131" s="170" t="s">
        <v>132</v>
      </c>
      <c r="E131" s="171" t="s">
        <v>312</v>
      </c>
      <c r="F131" s="172" t="s">
        <v>313</v>
      </c>
      <c r="G131" s="173" t="s">
        <v>145</v>
      </c>
      <c r="H131" s="174">
        <v>130</v>
      </c>
      <c r="I131" s="175"/>
      <c r="J131" s="176">
        <f t="shared" si="10"/>
        <v>0</v>
      </c>
      <c r="K131" s="172" t="s">
        <v>146</v>
      </c>
      <c r="L131" s="38"/>
      <c r="M131" s="184" t="s">
        <v>22</v>
      </c>
      <c r="N131" s="185" t="s">
        <v>47</v>
      </c>
      <c r="O131" s="63"/>
      <c r="P131" s="186">
        <f t="shared" si="11"/>
        <v>0</v>
      </c>
      <c r="Q131" s="186">
        <v>0</v>
      </c>
      <c r="R131" s="186">
        <f t="shared" si="12"/>
        <v>0</v>
      </c>
      <c r="S131" s="186">
        <v>0</v>
      </c>
      <c r="T131" s="187">
        <f t="shared" si="1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2" t="s">
        <v>130</v>
      </c>
      <c r="AT131" s="182" t="s">
        <v>132</v>
      </c>
      <c r="AU131" s="182" t="s">
        <v>23</v>
      </c>
      <c r="AY131" s="16" t="s">
        <v>131</v>
      </c>
      <c r="BE131" s="183">
        <f t="shared" si="14"/>
        <v>0</v>
      </c>
      <c r="BF131" s="183">
        <f t="shared" si="15"/>
        <v>0</v>
      </c>
      <c r="BG131" s="183">
        <f t="shared" si="16"/>
        <v>0</v>
      </c>
      <c r="BH131" s="183">
        <f t="shared" si="17"/>
        <v>0</v>
      </c>
      <c r="BI131" s="183">
        <f t="shared" si="18"/>
        <v>0</v>
      </c>
      <c r="BJ131" s="16" t="s">
        <v>23</v>
      </c>
      <c r="BK131" s="183">
        <f t="shared" si="19"/>
        <v>0</v>
      </c>
      <c r="BL131" s="16" t="s">
        <v>130</v>
      </c>
      <c r="BM131" s="182" t="s">
        <v>314</v>
      </c>
    </row>
    <row r="132" spans="1:65" s="2" customFormat="1" ht="16.5" customHeight="1">
      <c r="A132" s="33"/>
      <c r="B132" s="34"/>
      <c r="C132" s="170" t="s">
        <v>315</v>
      </c>
      <c r="D132" s="170" t="s">
        <v>132</v>
      </c>
      <c r="E132" s="171" t="s">
        <v>316</v>
      </c>
      <c r="F132" s="172" t="s">
        <v>317</v>
      </c>
      <c r="G132" s="173" t="s">
        <v>145</v>
      </c>
      <c r="H132" s="174">
        <v>1</v>
      </c>
      <c r="I132" s="175"/>
      <c r="J132" s="176">
        <f t="shared" si="10"/>
        <v>0</v>
      </c>
      <c r="K132" s="172" t="s">
        <v>146</v>
      </c>
      <c r="L132" s="38"/>
      <c r="M132" s="184" t="s">
        <v>22</v>
      </c>
      <c r="N132" s="185" t="s">
        <v>47</v>
      </c>
      <c r="O132" s="63"/>
      <c r="P132" s="186">
        <f t="shared" si="11"/>
        <v>0</v>
      </c>
      <c r="Q132" s="186">
        <v>0</v>
      </c>
      <c r="R132" s="186">
        <f t="shared" si="12"/>
        <v>0</v>
      </c>
      <c r="S132" s="186">
        <v>0</v>
      </c>
      <c r="T132" s="187">
        <f t="shared" si="1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2" t="s">
        <v>130</v>
      </c>
      <c r="AT132" s="182" t="s">
        <v>132</v>
      </c>
      <c r="AU132" s="182" t="s">
        <v>23</v>
      </c>
      <c r="AY132" s="16" t="s">
        <v>131</v>
      </c>
      <c r="BE132" s="183">
        <f t="shared" si="14"/>
        <v>0</v>
      </c>
      <c r="BF132" s="183">
        <f t="shared" si="15"/>
        <v>0</v>
      </c>
      <c r="BG132" s="183">
        <f t="shared" si="16"/>
        <v>0</v>
      </c>
      <c r="BH132" s="183">
        <f t="shared" si="17"/>
        <v>0</v>
      </c>
      <c r="BI132" s="183">
        <f t="shared" si="18"/>
        <v>0</v>
      </c>
      <c r="BJ132" s="16" t="s">
        <v>23</v>
      </c>
      <c r="BK132" s="183">
        <f t="shared" si="19"/>
        <v>0</v>
      </c>
      <c r="BL132" s="16" t="s">
        <v>130</v>
      </c>
      <c r="BM132" s="182" t="s">
        <v>318</v>
      </c>
    </row>
    <row r="133" spans="1:65" s="2" customFormat="1" ht="16.5" customHeight="1">
      <c r="A133" s="33"/>
      <c r="B133" s="34"/>
      <c r="C133" s="170" t="s">
        <v>319</v>
      </c>
      <c r="D133" s="170" t="s">
        <v>132</v>
      </c>
      <c r="E133" s="171" t="s">
        <v>320</v>
      </c>
      <c r="F133" s="172" t="s">
        <v>321</v>
      </c>
      <c r="G133" s="173" t="s">
        <v>145</v>
      </c>
      <c r="H133" s="174">
        <v>1</v>
      </c>
      <c r="I133" s="175"/>
      <c r="J133" s="176">
        <f t="shared" si="10"/>
        <v>0</v>
      </c>
      <c r="K133" s="172" t="s">
        <v>146</v>
      </c>
      <c r="L133" s="38"/>
      <c r="M133" s="184" t="s">
        <v>22</v>
      </c>
      <c r="N133" s="185" t="s">
        <v>47</v>
      </c>
      <c r="O133" s="63"/>
      <c r="P133" s="186">
        <f t="shared" si="11"/>
        <v>0</v>
      </c>
      <c r="Q133" s="186">
        <v>0</v>
      </c>
      <c r="R133" s="186">
        <f t="shared" si="12"/>
        <v>0</v>
      </c>
      <c r="S133" s="186">
        <v>0</v>
      </c>
      <c r="T133" s="187">
        <f t="shared" si="1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2" t="s">
        <v>130</v>
      </c>
      <c r="AT133" s="182" t="s">
        <v>132</v>
      </c>
      <c r="AU133" s="182" t="s">
        <v>23</v>
      </c>
      <c r="AY133" s="16" t="s">
        <v>131</v>
      </c>
      <c r="BE133" s="183">
        <f t="shared" si="14"/>
        <v>0</v>
      </c>
      <c r="BF133" s="183">
        <f t="shared" si="15"/>
        <v>0</v>
      </c>
      <c r="BG133" s="183">
        <f t="shared" si="16"/>
        <v>0</v>
      </c>
      <c r="BH133" s="183">
        <f t="shared" si="17"/>
        <v>0</v>
      </c>
      <c r="BI133" s="183">
        <f t="shared" si="18"/>
        <v>0</v>
      </c>
      <c r="BJ133" s="16" t="s">
        <v>23</v>
      </c>
      <c r="BK133" s="183">
        <f t="shared" si="19"/>
        <v>0</v>
      </c>
      <c r="BL133" s="16" t="s">
        <v>130</v>
      </c>
      <c r="BM133" s="182" t="s">
        <v>322</v>
      </c>
    </row>
    <row r="134" spans="1:65" s="2" customFormat="1" ht="16.5" customHeight="1">
      <c r="A134" s="33"/>
      <c r="B134" s="34"/>
      <c r="C134" s="170" t="s">
        <v>323</v>
      </c>
      <c r="D134" s="170" t="s">
        <v>132</v>
      </c>
      <c r="E134" s="171" t="s">
        <v>324</v>
      </c>
      <c r="F134" s="172" t="s">
        <v>325</v>
      </c>
      <c r="G134" s="173" t="s">
        <v>145</v>
      </c>
      <c r="H134" s="174">
        <v>1</v>
      </c>
      <c r="I134" s="175"/>
      <c r="J134" s="176">
        <f t="shared" si="10"/>
        <v>0</v>
      </c>
      <c r="K134" s="172" t="s">
        <v>146</v>
      </c>
      <c r="L134" s="38"/>
      <c r="M134" s="184" t="s">
        <v>22</v>
      </c>
      <c r="N134" s="185" t="s">
        <v>47</v>
      </c>
      <c r="O134" s="63"/>
      <c r="P134" s="186">
        <f t="shared" si="11"/>
        <v>0</v>
      </c>
      <c r="Q134" s="186">
        <v>0</v>
      </c>
      <c r="R134" s="186">
        <f t="shared" si="12"/>
        <v>0</v>
      </c>
      <c r="S134" s="186">
        <v>0</v>
      </c>
      <c r="T134" s="187">
        <f t="shared" si="1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2" t="s">
        <v>130</v>
      </c>
      <c r="AT134" s="182" t="s">
        <v>132</v>
      </c>
      <c r="AU134" s="182" t="s">
        <v>23</v>
      </c>
      <c r="AY134" s="16" t="s">
        <v>131</v>
      </c>
      <c r="BE134" s="183">
        <f t="shared" si="14"/>
        <v>0</v>
      </c>
      <c r="BF134" s="183">
        <f t="shared" si="15"/>
        <v>0</v>
      </c>
      <c r="BG134" s="183">
        <f t="shared" si="16"/>
        <v>0</v>
      </c>
      <c r="BH134" s="183">
        <f t="shared" si="17"/>
        <v>0</v>
      </c>
      <c r="BI134" s="183">
        <f t="shared" si="18"/>
        <v>0</v>
      </c>
      <c r="BJ134" s="16" t="s">
        <v>23</v>
      </c>
      <c r="BK134" s="183">
        <f t="shared" si="19"/>
        <v>0</v>
      </c>
      <c r="BL134" s="16" t="s">
        <v>130</v>
      </c>
      <c r="BM134" s="182" t="s">
        <v>326</v>
      </c>
    </row>
    <row r="135" spans="1:65" s="2" customFormat="1" ht="16.5" customHeight="1">
      <c r="A135" s="33"/>
      <c r="B135" s="34"/>
      <c r="C135" s="170" t="s">
        <v>327</v>
      </c>
      <c r="D135" s="170" t="s">
        <v>132</v>
      </c>
      <c r="E135" s="171" t="s">
        <v>328</v>
      </c>
      <c r="F135" s="172" t="s">
        <v>329</v>
      </c>
      <c r="G135" s="173" t="s">
        <v>145</v>
      </c>
      <c r="H135" s="174">
        <v>1</v>
      </c>
      <c r="I135" s="175"/>
      <c r="J135" s="176">
        <f t="shared" si="10"/>
        <v>0</v>
      </c>
      <c r="K135" s="172" t="s">
        <v>146</v>
      </c>
      <c r="L135" s="38"/>
      <c r="M135" s="184" t="s">
        <v>22</v>
      </c>
      <c r="N135" s="185" t="s">
        <v>47</v>
      </c>
      <c r="O135" s="63"/>
      <c r="P135" s="186">
        <f t="shared" si="11"/>
        <v>0</v>
      </c>
      <c r="Q135" s="186">
        <v>0</v>
      </c>
      <c r="R135" s="186">
        <f t="shared" si="12"/>
        <v>0</v>
      </c>
      <c r="S135" s="186">
        <v>0</v>
      </c>
      <c r="T135" s="187">
        <f t="shared" si="1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2" t="s">
        <v>130</v>
      </c>
      <c r="AT135" s="182" t="s">
        <v>132</v>
      </c>
      <c r="AU135" s="182" t="s">
        <v>23</v>
      </c>
      <c r="AY135" s="16" t="s">
        <v>131</v>
      </c>
      <c r="BE135" s="183">
        <f t="shared" si="14"/>
        <v>0</v>
      </c>
      <c r="BF135" s="183">
        <f t="shared" si="15"/>
        <v>0</v>
      </c>
      <c r="BG135" s="183">
        <f t="shared" si="16"/>
        <v>0</v>
      </c>
      <c r="BH135" s="183">
        <f t="shared" si="17"/>
        <v>0</v>
      </c>
      <c r="BI135" s="183">
        <f t="shared" si="18"/>
        <v>0</v>
      </c>
      <c r="BJ135" s="16" t="s">
        <v>23</v>
      </c>
      <c r="BK135" s="183">
        <f t="shared" si="19"/>
        <v>0</v>
      </c>
      <c r="BL135" s="16" t="s">
        <v>130</v>
      </c>
      <c r="BM135" s="182" t="s">
        <v>330</v>
      </c>
    </row>
    <row r="136" spans="1:65" s="2" customFormat="1" ht="16.5" customHeight="1">
      <c r="A136" s="33"/>
      <c r="B136" s="34"/>
      <c r="C136" s="170" t="s">
        <v>331</v>
      </c>
      <c r="D136" s="170" t="s">
        <v>132</v>
      </c>
      <c r="E136" s="171" t="s">
        <v>332</v>
      </c>
      <c r="F136" s="172" t="s">
        <v>333</v>
      </c>
      <c r="G136" s="173" t="s">
        <v>145</v>
      </c>
      <c r="H136" s="174">
        <v>1</v>
      </c>
      <c r="I136" s="175"/>
      <c r="J136" s="176">
        <f t="shared" si="10"/>
        <v>0</v>
      </c>
      <c r="K136" s="172" t="s">
        <v>146</v>
      </c>
      <c r="L136" s="38"/>
      <c r="M136" s="184" t="s">
        <v>22</v>
      </c>
      <c r="N136" s="185" t="s">
        <v>47</v>
      </c>
      <c r="O136" s="63"/>
      <c r="P136" s="186">
        <f t="shared" si="11"/>
        <v>0</v>
      </c>
      <c r="Q136" s="186">
        <v>0</v>
      </c>
      <c r="R136" s="186">
        <f t="shared" si="12"/>
        <v>0</v>
      </c>
      <c r="S136" s="186">
        <v>0</v>
      </c>
      <c r="T136" s="187">
        <f t="shared" si="1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2" t="s">
        <v>130</v>
      </c>
      <c r="AT136" s="182" t="s">
        <v>132</v>
      </c>
      <c r="AU136" s="182" t="s">
        <v>23</v>
      </c>
      <c r="AY136" s="16" t="s">
        <v>131</v>
      </c>
      <c r="BE136" s="183">
        <f t="shared" si="14"/>
        <v>0</v>
      </c>
      <c r="BF136" s="183">
        <f t="shared" si="15"/>
        <v>0</v>
      </c>
      <c r="BG136" s="183">
        <f t="shared" si="16"/>
        <v>0</v>
      </c>
      <c r="BH136" s="183">
        <f t="shared" si="17"/>
        <v>0</v>
      </c>
      <c r="BI136" s="183">
        <f t="shared" si="18"/>
        <v>0</v>
      </c>
      <c r="BJ136" s="16" t="s">
        <v>23</v>
      </c>
      <c r="BK136" s="183">
        <f t="shared" si="19"/>
        <v>0</v>
      </c>
      <c r="BL136" s="16" t="s">
        <v>130</v>
      </c>
      <c r="BM136" s="182" t="s">
        <v>334</v>
      </c>
    </row>
    <row r="137" spans="1:65" s="2" customFormat="1" ht="16.5" customHeight="1">
      <c r="A137" s="33"/>
      <c r="B137" s="34"/>
      <c r="C137" s="170" t="s">
        <v>335</v>
      </c>
      <c r="D137" s="170" t="s">
        <v>132</v>
      </c>
      <c r="E137" s="171" t="s">
        <v>336</v>
      </c>
      <c r="F137" s="172" t="s">
        <v>337</v>
      </c>
      <c r="G137" s="173" t="s">
        <v>145</v>
      </c>
      <c r="H137" s="174">
        <v>1</v>
      </c>
      <c r="I137" s="175"/>
      <c r="J137" s="176">
        <f t="shared" si="10"/>
        <v>0</v>
      </c>
      <c r="K137" s="172" t="s">
        <v>146</v>
      </c>
      <c r="L137" s="38"/>
      <c r="M137" s="184" t="s">
        <v>22</v>
      </c>
      <c r="N137" s="185" t="s">
        <v>47</v>
      </c>
      <c r="O137" s="63"/>
      <c r="P137" s="186">
        <f t="shared" si="11"/>
        <v>0</v>
      </c>
      <c r="Q137" s="186">
        <v>0</v>
      </c>
      <c r="R137" s="186">
        <f t="shared" si="12"/>
        <v>0</v>
      </c>
      <c r="S137" s="186">
        <v>0</v>
      </c>
      <c r="T137" s="187">
        <f t="shared" si="1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2" t="s">
        <v>130</v>
      </c>
      <c r="AT137" s="182" t="s">
        <v>132</v>
      </c>
      <c r="AU137" s="182" t="s">
        <v>23</v>
      </c>
      <c r="AY137" s="16" t="s">
        <v>131</v>
      </c>
      <c r="BE137" s="183">
        <f t="shared" si="14"/>
        <v>0</v>
      </c>
      <c r="BF137" s="183">
        <f t="shared" si="15"/>
        <v>0</v>
      </c>
      <c r="BG137" s="183">
        <f t="shared" si="16"/>
        <v>0</v>
      </c>
      <c r="BH137" s="183">
        <f t="shared" si="17"/>
        <v>0</v>
      </c>
      <c r="BI137" s="183">
        <f t="shared" si="18"/>
        <v>0</v>
      </c>
      <c r="BJ137" s="16" t="s">
        <v>23</v>
      </c>
      <c r="BK137" s="183">
        <f t="shared" si="19"/>
        <v>0</v>
      </c>
      <c r="BL137" s="16" t="s">
        <v>130</v>
      </c>
      <c r="BM137" s="182" t="s">
        <v>338</v>
      </c>
    </row>
    <row r="138" spans="1:65" s="2" customFormat="1" ht="16.5" customHeight="1">
      <c r="A138" s="33"/>
      <c r="B138" s="34"/>
      <c r="C138" s="170" t="s">
        <v>339</v>
      </c>
      <c r="D138" s="170" t="s">
        <v>132</v>
      </c>
      <c r="E138" s="171" t="s">
        <v>340</v>
      </c>
      <c r="F138" s="172" t="s">
        <v>341</v>
      </c>
      <c r="G138" s="173" t="s">
        <v>145</v>
      </c>
      <c r="H138" s="174">
        <v>1</v>
      </c>
      <c r="I138" s="175"/>
      <c r="J138" s="176">
        <f t="shared" si="10"/>
        <v>0</v>
      </c>
      <c r="K138" s="172" t="s">
        <v>146</v>
      </c>
      <c r="L138" s="38"/>
      <c r="M138" s="184" t="s">
        <v>22</v>
      </c>
      <c r="N138" s="185" t="s">
        <v>47</v>
      </c>
      <c r="O138" s="63"/>
      <c r="P138" s="186">
        <f t="shared" si="11"/>
        <v>0</v>
      </c>
      <c r="Q138" s="186">
        <v>0</v>
      </c>
      <c r="R138" s="186">
        <f t="shared" si="12"/>
        <v>0</v>
      </c>
      <c r="S138" s="186">
        <v>0</v>
      </c>
      <c r="T138" s="187">
        <f t="shared" si="1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2" t="s">
        <v>130</v>
      </c>
      <c r="AT138" s="182" t="s">
        <v>132</v>
      </c>
      <c r="AU138" s="182" t="s">
        <v>23</v>
      </c>
      <c r="AY138" s="16" t="s">
        <v>131</v>
      </c>
      <c r="BE138" s="183">
        <f t="shared" si="14"/>
        <v>0</v>
      </c>
      <c r="BF138" s="183">
        <f t="shared" si="15"/>
        <v>0</v>
      </c>
      <c r="BG138" s="183">
        <f t="shared" si="16"/>
        <v>0</v>
      </c>
      <c r="BH138" s="183">
        <f t="shared" si="17"/>
        <v>0</v>
      </c>
      <c r="BI138" s="183">
        <f t="shared" si="18"/>
        <v>0</v>
      </c>
      <c r="BJ138" s="16" t="s">
        <v>23</v>
      </c>
      <c r="BK138" s="183">
        <f t="shared" si="19"/>
        <v>0</v>
      </c>
      <c r="BL138" s="16" t="s">
        <v>130</v>
      </c>
      <c r="BM138" s="182" t="s">
        <v>342</v>
      </c>
    </row>
    <row r="139" spans="1:65" s="2" customFormat="1" ht="21.75" customHeight="1">
      <c r="A139" s="33"/>
      <c r="B139" s="34"/>
      <c r="C139" s="170" t="s">
        <v>343</v>
      </c>
      <c r="D139" s="170" t="s">
        <v>132</v>
      </c>
      <c r="E139" s="171" t="s">
        <v>344</v>
      </c>
      <c r="F139" s="172" t="s">
        <v>345</v>
      </c>
      <c r="G139" s="173" t="s">
        <v>145</v>
      </c>
      <c r="H139" s="174">
        <v>1</v>
      </c>
      <c r="I139" s="175"/>
      <c r="J139" s="176">
        <f t="shared" si="10"/>
        <v>0</v>
      </c>
      <c r="K139" s="172" t="s">
        <v>146</v>
      </c>
      <c r="L139" s="38"/>
      <c r="M139" s="184" t="s">
        <v>22</v>
      </c>
      <c r="N139" s="185" t="s">
        <v>47</v>
      </c>
      <c r="O139" s="63"/>
      <c r="P139" s="186">
        <f t="shared" si="11"/>
        <v>0</v>
      </c>
      <c r="Q139" s="186">
        <v>0</v>
      </c>
      <c r="R139" s="186">
        <f t="shared" si="12"/>
        <v>0</v>
      </c>
      <c r="S139" s="186">
        <v>0</v>
      </c>
      <c r="T139" s="187">
        <f t="shared" si="1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2" t="s">
        <v>130</v>
      </c>
      <c r="AT139" s="182" t="s">
        <v>132</v>
      </c>
      <c r="AU139" s="182" t="s">
        <v>23</v>
      </c>
      <c r="AY139" s="16" t="s">
        <v>131</v>
      </c>
      <c r="BE139" s="183">
        <f t="shared" si="14"/>
        <v>0</v>
      </c>
      <c r="BF139" s="183">
        <f t="shared" si="15"/>
        <v>0</v>
      </c>
      <c r="BG139" s="183">
        <f t="shared" si="16"/>
        <v>0</v>
      </c>
      <c r="BH139" s="183">
        <f t="shared" si="17"/>
        <v>0</v>
      </c>
      <c r="BI139" s="183">
        <f t="shared" si="18"/>
        <v>0</v>
      </c>
      <c r="BJ139" s="16" t="s">
        <v>23</v>
      </c>
      <c r="BK139" s="183">
        <f t="shared" si="19"/>
        <v>0</v>
      </c>
      <c r="BL139" s="16" t="s">
        <v>130</v>
      </c>
      <c r="BM139" s="182" t="s">
        <v>346</v>
      </c>
    </row>
    <row r="140" spans="1:65" s="2" customFormat="1" ht="16.5" customHeight="1">
      <c r="A140" s="33"/>
      <c r="B140" s="34"/>
      <c r="C140" s="170" t="s">
        <v>347</v>
      </c>
      <c r="D140" s="170" t="s">
        <v>132</v>
      </c>
      <c r="E140" s="171" t="s">
        <v>348</v>
      </c>
      <c r="F140" s="172" t="s">
        <v>349</v>
      </c>
      <c r="G140" s="173" t="s">
        <v>145</v>
      </c>
      <c r="H140" s="174">
        <v>1</v>
      </c>
      <c r="I140" s="175"/>
      <c r="J140" s="176">
        <f t="shared" si="10"/>
        <v>0</v>
      </c>
      <c r="K140" s="172" t="s">
        <v>146</v>
      </c>
      <c r="L140" s="38"/>
      <c r="M140" s="184" t="s">
        <v>22</v>
      </c>
      <c r="N140" s="185" t="s">
        <v>47</v>
      </c>
      <c r="O140" s="63"/>
      <c r="P140" s="186">
        <f t="shared" si="11"/>
        <v>0</v>
      </c>
      <c r="Q140" s="186">
        <v>0</v>
      </c>
      <c r="R140" s="186">
        <f t="shared" si="12"/>
        <v>0</v>
      </c>
      <c r="S140" s="186">
        <v>0</v>
      </c>
      <c r="T140" s="187">
        <f t="shared" si="1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2" t="s">
        <v>130</v>
      </c>
      <c r="AT140" s="182" t="s">
        <v>132</v>
      </c>
      <c r="AU140" s="182" t="s">
        <v>23</v>
      </c>
      <c r="AY140" s="16" t="s">
        <v>131</v>
      </c>
      <c r="BE140" s="183">
        <f t="shared" si="14"/>
        <v>0</v>
      </c>
      <c r="BF140" s="183">
        <f t="shared" si="15"/>
        <v>0</v>
      </c>
      <c r="BG140" s="183">
        <f t="shared" si="16"/>
        <v>0</v>
      </c>
      <c r="BH140" s="183">
        <f t="shared" si="17"/>
        <v>0</v>
      </c>
      <c r="BI140" s="183">
        <f t="shared" si="18"/>
        <v>0</v>
      </c>
      <c r="BJ140" s="16" t="s">
        <v>23</v>
      </c>
      <c r="BK140" s="183">
        <f t="shared" si="19"/>
        <v>0</v>
      </c>
      <c r="BL140" s="16" t="s">
        <v>130</v>
      </c>
      <c r="BM140" s="182" t="s">
        <v>350</v>
      </c>
    </row>
    <row r="141" spans="1:65" s="2" customFormat="1" ht="16.5" customHeight="1">
      <c r="A141" s="33"/>
      <c r="B141" s="34"/>
      <c r="C141" s="170" t="s">
        <v>351</v>
      </c>
      <c r="D141" s="170" t="s">
        <v>132</v>
      </c>
      <c r="E141" s="171" t="s">
        <v>352</v>
      </c>
      <c r="F141" s="172" t="s">
        <v>353</v>
      </c>
      <c r="G141" s="173" t="s">
        <v>145</v>
      </c>
      <c r="H141" s="174">
        <v>1</v>
      </c>
      <c r="I141" s="175"/>
      <c r="J141" s="176">
        <f t="shared" si="10"/>
        <v>0</v>
      </c>
      <c r="K141" s="172" t="s">
        <v>146</v>
      </c>
      <c r="L141" s="38"/>
      <c r="M141" s="184" t="s">
        <v>22</v>
      </c>
      <c r="N141" s="185" t="s">
        <v>47</v>
      </c>
      <c r="O141" s="63"/>
      <c r="P141" s="186">
        <f t="shared" si="11"/>
        <v>0</v>
      </c>
      <c r="Q141" s="186">
        <v>0</v>
      </c>
      <c r="R141" s="186">
        <f t="shared" si="12"/>
        <v>0</v>
      </c>
      <c r="S141" s="186">
        <v>0</v>
      </c>
      <c r="T141" s="187">
        <f t="shared" si="1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2" t="s">
        <v>130</v>
      </c>
      <c r="AT141" s="182" t="s">
        <v>132</v>
      </c>
      <c r="AU141" s="182" t="s">
        <v>23</v>
      </c>
      <c r="AY141" s="16" t="s">
        <v>131</v>
      </c>
      <c r="BE141" s="183">
        <f t="shared" si="14"/>
        <v>0</v>
      </c>
      <c r="BF141" s="183">
        <f t="shared" si="15"/>
        <v>0</v>
      </c>
      <c r="BG141" s="183">
        <f t="shared" si="16"/>
        <v>0</v>
      </c>
      <c r="BH141" s="183">
        <f t="shared" si="17"/>
        <v>0</v>
      </c>
      <c r="BI141" s="183">
        <f t="shared" si="18"/>
        <v>0</v>
      </c>
      <c r="BJ141" s="16" t="s">
        <v>23</v>
      </c>
      <c r="BK141" s="183">
        <f t="shared" si="19"/>
        <v>0</v>
      </c>
      <c r="BL141" s="16" t="s">
        <v>130</v>
      </c>
      <c r="BM141" s="182" t="s">
        <v>354</v>
      </c>
    </row>
    <row r="142" spans="1:65" s="2" customFormat="1" ht="16.5" customHeight="1">
      <c r="A142" s="33"/>
      <c r="B142" s="34"/>
      <c r="C142" s="170" t="s">
        <v>355</v>
      </c>
      <c r="D142" s="170" t="s">
        <v>132</v>
      </c>
      <c r="E142" s="171" t="s">
        <v>356</v>
      </c>
      <c r="F142" s="172" t="s">
        <v>357</v>
      </c>
      <c r="G142" s="173" t="s">
        <v>145</v>
      </c>
      <c r="H142" s="174">
        <v>1</v>
      </c>
      <c r="I142" s="175"/>
      <c r="J142" s="176">
        <f t="shared" si="10"/>
        <v>0</v>
      </c>
      <c r="K142" s="172" t="s">
        <v>146</v>
      </c>
      <c r="L142" s="38"/>
      <c r="M142" s="184" t="s">
        <v>22</v>
      </c>
      <c r="N142" s="185" t="s">
        <v>47</v>
      </c>
      <c r="O142" s="63"/>
      <c r="P142" s="186">
        <f t="shared" si="11"/>
        <v>0</v>
      </c>
      <c r="Q142" s="186">
        <v>0</v>
      </c>
      <c r="R142" s="186">
        <f t="shared" si="12"/>
        <v>0</v>
      </c>
      <c r="S142" s="186">
        <v>0</v>
      </c>
      <c r="T142" s="187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2" t="s">
        <v>130</v>
      </c>
      <c r="AT142" s="182" t="s">
        <v>132</v>
      </c>
      <c r="AU142" s="182" t="s">
        <v>23</v>
      </c>
      <c r="AY142" s="16" t="s">
        <v>131</v>
      </c>
      <c r="BE142" s="183">
        <f t="shared" si="14"/>
        <v>0</v>
      </c>
      <c r="BF142" s="183">
        <f t="shared" si="15"/>
        <v>0</v>
      </c>
      <c r="BG142" s="183">
        <f t="shared" si="16"/>
        <v>0</v>
      </c>
      <c r="BH142" s="183">
        <f t="shared" si="17"/>
        <v>0</v>
      </c>
      <c r="BI142" s="183">
        <f t="shared" si="18"/>
        <v>0</v>
      </c>
      <c r="BJ142" s="16" t="s">
        <v>23</v>
      </c>
      <c r="BK142" s="183">
        <f t="shared" si="19"/>
        <v>0</v>
      </c>
      <c r="BL142" s="16" t="s">
        <v>130</v>
      </c>
      <c r="BM142" s="182" t="s">
        <v>358</v>
      </c>
    </row>
    <row r="143" spans="1:65" s="2" customFormat="1" ht="16.5" customHeight="1">
      <c r="A143" s="33"/>
      <c r="B143" s="34"/>
      <c r="C143" s="170" t="s">
        <v>359</v>
      </c>
      <c r="D143" s="170" t="s">
        <v>132</v>
      </c>
      <c r="E143" s="171" t="s">
        <v>360</v>
      </c>
      <c r="F143" s="172" t="s">
        <v>361</v>
      </c>
      <c r="G143" s="173" t="s">
        <v>145</v>
      </c>
      <c r="H143" s="174">
        <v>2</v>
      </c>
      <c r="I143" s="175"/>
      <c r="J143" s="176">
        <f t="shared" si="10"/>
        <v>0</v>
      </c>
      <c r="K143" s="172" t="s">
        <v>146</v>
      </c>
      <c r="L143" s="38"/>
      <c r="M143" s="184" t="s">
        <v>22</v>
      </c>
      <c r="N143" s="185" t="s">
        <v>47</v>
      </c>
      <c r="O143" s="63"/>
      <c r="P143" s="186">
        <f t="shared" si="11"/>
        <v>0</v>
      </c>
      <c r="Q143" s="186">
        <v>0</v>
      </c>
      <c r="R143" s="186">
        <f t="shared" si="12"/>
        <v>0</v>
      </c>
      <c r="S143" s="186">
        <v>0</v>
      </c>
      <c r="T143" s="187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2" t="s">
        <v>130</v>
      </c>
      <c r="AT143" s="182" t="s">
        <v>132</v>
      </c>
      <c r="AU143" s="182" t="s">
        <v>23</v>
      </c>
      <c r="AY143" s="16" t="s">
        <v>131</v>
      </c>
      <c r="BE143" s="183">
        <f t="shared" si="14"/>
        <v>0</v>
      </c>
      <c r="BF143" s="183">
        <f t="shared" si="15"/>
        <v>0</v>
      </c>
      <c r="BG143" s="183">
        <f t="shared" si="16"/>
        <v>0</v>
      </c>
      <c r="BH143" s="183">
        <f t="shared" si="17"/>
        <v>0</v>
      </c>
      <c r="BI143" s="183">
        <f t="shared" si="18"/>
        <v>0</v>
      </c>
      <c r="BJ143" s="16" t="s">
        <v>23</v>
      </c>
      <c r="BK143" s="183">
        <f t="shared" si="19"/>
        <v>0</v>
      </c>
      <c r="BL143" s="16" t="s">
        <v>130</v>
      </c>
      <c r="BM143" s="182" t="s">
        <v>362</v>
      </c>
    </row>
    <row r="144" spans="1:65" s="2" customFormat="1" ht="16.5" customHeight="1">
      <c r="A144" s="33"/>
      <c r="B144" s="34"/>
      <c r="C144" s="170" t="s">
        <v>363</v>
      </c>
      <c r="D144" s="170" t="s">
        <v>132</v>
      </c>
      <c r="E144" s="171" t="s">
        <v>364</v>
      </c>
      <c r="F144" s="172" t="s">
        <v>365</v>
      </c>
      <c r="G144" s="173" t="s">
        <v>145</v>
      </c>
      <c r="H144" s="174">
        <v>1</v>
      </c>
      <c r="I144" s="175"/>
      <c r="J144" s="176">
        <f t="shared" si="10"/>
        <v>0</v>
      </c>
      <c r="K144" s="172" t="s">
        <v>146</v>
      </c>
      <c r="L144" s="38"/>
      <c r="M144" s="184" t="s">
        <v>22</v>
      </c>
      <c r="N144" s="185" t="s">
        <v>47</v>
      </c>
      <c r="O144" s="63"/>
      <c r="P144" s="186">
        <f t="shared" si="11"/>
        <v>0</v>
      </c>
      <c r="Q144" s="186">
        <v>0</v>
      </c>
      <c r="R144" s="186">
        <f t="shared" si="12"/>
        <v>0</v>
      </c>
      <c r="S144" s="186">
        <v>0</v>
      </c>
      <c r="T144" s="187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2" t="s">
        <v>130</v>
      </c>
      <c r="AT144" s="182" t="s">
        <v>132</v>
      </c>
      <c r="AU144" s="182" t="s">
        <v>23</v>
      </c>
      <c r="AY144" s="16" t="s">
        <v>131</v>
      </c>
      <c r="BE144" s="183">
        <f t="shared" si="14"/>
        <v>0</v>
      </c>
      <c r="BF144" s="183">
        <f t="shared" si="15"/>
        <v>0</v>
      </c>
      <c r="BG144" s="183">
        <f t="shared" si="16"/>
        <v>0</v>
      </c>
      <c r="BH144" s="183">
        <f t="shared" si="17"/>
        <v>0</v>
      </c>
      <c r="BI144" s="183">
        <f t="shared" si="18"/>
        <v>0</v>
      </c>
      <c r="BJ144" s="16" t="s">
        <v>23</v>
      </c>
      <c r="BK144" s="183">
        <f t="shared" si="19"/>
        <v>0</v>
      </c>
      <c r="BL144" s="16" t="s">
        <v>130</v>
      </c>
      <c r="BM144" s="182" t="s">
        <v>366</v>
      </c>
    </row>
    <row r="145" spans="1:65" s="2" customFormat="1" ht="16.5" customHeight="1">
      <c r="A145" s="33"/>
      <c r="B145" s="34"/>
      <c r="C145" s="170" t="s">
        <v>367</v>
      </c>
      <c r="D145" s="170" t="s">
        <v>132</v>
      </c>
      <c r="E145" s="171" t="s">
        <v>368</v>
      </c>
      <c r="F145" s="172" t="s">
        <v>369</v>
      </c>
      <c r="G145" s="173" t="s">
        <v>145</v>
      </c>
      <c r="H145" s="174">
        <v>2</v>
      </c>
      <c r="I145" s="175"/>
      <c r="J145" s="176">
        <f t="shared" si="10"/>
        <v>0</v>
      </c>
      <c r="K145" s="172" t="s">
        <v>146</v>
      </c>
      <c r="L145" s="38"/>
      <c r="M145" s="184" t="s">
        <v>22</v>
      </c>
      <c r="N145" s="185" t="s">
        <v>47</v>
      </c>
      <c r="O145" s="63"/>
      <c r="P145" s="186">
        <f t="shared" si="11"/>
        <v>0</v>
      </c>
      <c r="Q145" s="186">
        <v>0</v>
      </c>
      <c r="R145" s="186">
        <f t="shared" si="12"/>
        <v>0</v>
      </c>
      <c r="S145" s="186">
        <v>0</v>
      </c>
      <c r="T145" s="187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2" t="s">
        <v>130</v>
      </c>
      <c r="AT145" s="182" t="s">
        <v>132</v>
      </c>
      <c r="AU145" s="182" t="s">
        <v>23</v>
      </c>
      <c r="AY145" s="16" t="s">
        <v>131</v>
      </c>
      <c r="BE145" s="183">
        <f t="shared" si="14"/>
        <v>0</v>
      </c>
      <c r="BF145" s="183">
        <f t="shared" si="15"/>
        <v>0</v>
      </c>
      <c r="BG145" s="183">
        <f t="shared" si="16"/>
        <v>0</v>
      </c>
      <c r="BH145" s="183">
        <f t="shared" si="17"/>
        <v>0</v>
      </c>
      <c r="BI145" s="183">
        <f t="shared" si="18"/>
        <v>0</v>
      </c>
      <c r="BJ145" s="16" t="s">
        <v>23</v>
      </c>
      <c r="BK145" s="183">
        <f t="shared" si="19"/>
        <v>0</v>
      </c>
      <c r="BL145" s="16" t="s">
        <v>130</v>
      </c>
      <c r="BM145" s="182" t="s">
        <v>370</v>
      </c>
    </row>
    <row r="146" spans="1:65" s="2" customFormat="1" ht="16.5" customHeight="1">
      <c r="A146" s="33"/>
      <c r="B146" s="34"/>
      <c r="C146" s="170" t="s">
        <v>371</v>
      </c>
      <c r="D146" s="170" t="s">
        <v>132</v>
      </c>
      <c r="E146" s="171" t="s">
        <v>372</v>
      </c>
      <c r="F146" s="172" t="s">
        <v>373</v>
      </c>
      <c r="G146" s="173" t="s">
        <v>145</v>
      </c>
      <c r="H146" s="174">
        <v>1</v>
      </c>
      <c r="I146" s="175"/>
      <c r="J146" s="176">
        <f t="shared" si="10"/>
        <v>0</v>
      </c>
      <c r="K146" s="172" t="s">
        <v>146</v>
      </c>
      <c r="L146" s="38"/>
      <c r="M146" s="184" t="s">
        <v>22</v>
      </c>
      <c r="N146" s="185" t="s">
        <v>47</v>
      </c>
      <c r="O146" s="63"/>
      <c r="P146" s="186">
        <f t="shared" si="11"/>
        <v>0</v>
      </c>
      <c r="Q146" s="186">
        <v>0</v>
      </c>
      <c r="R146" s="186">
        <f t="shared" si="12"/>
        <v>0</v>
      </c>
      <c r="S146" s="186">
        <v>0</v>
      </c>
      <c r="T146" s="187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2" t="s">
        <v>130</v>
      </c>
      <c r="AT146" s="182" t="s">
        <v>132</v>
      </c>
      <c r="AU146" s="182" t="s">
        <v>23</v>
      </c>
      <c r="AY146" s="16" t="s">
        <v>131</v>
      </c>
      <c r="BE146" s="183">
        <f t="shared" si="14"/>
        <v>0</v>
      </c>
      <c r="BF146" s="183">
        <f t="shared" si="15"/>
        <v>0</v>
      </c>
      <c r="BG146" s="183">
        <f t="shared" si="16"/>
        <v>0</v>
      </c>
      <c r="BH146" s="183">
        <f t="shared" si="17"/>
        <v>0</v>
      </c>
      <c r="BI146" s="183">
        <f t="shared" si="18"/>
        <v>0</v>
      </c>
      <c r="BJ146" s="16" t="s">
        <v>23</v>
      </c>
      <c r="BK146" s="183">
        <f t="shared" si="19"/>
        <v>0</v>
      </c>
      <c r="BL146" s="16" t="s">
        <v>130</v>
      </c>
      <c r="BM146" s="182" t="s">
        <v>374</v>
      </c>
    </row>
    <row r="147" spans="1:65" s="2" customFormat="1" ht="16.5" customHeight="1">
      <c r="A147" s="33"/>
      <c r="B147" s="34"/>
      <c r="C147" s="170" t="s">
        <v>375</v>
      </c>
      <c r="D147" s="170" t="s">
        <v>132</v>
      </c>
      <c r="E147" s="171" t="s">
        <v>376</v>
      </c>
      <c r="F147" s="172" t="s">
        <v>377</v>
      </c>
      <c r="G147" s="173" t="s">
        <v>145</v>
      </c>
      <c r="H147" s="174">
        <v>5</v>
      </c>
      <c r="I147" s="175"/>
      <c r="J147" s="176">
        <f t="shared" si="10"/>
        <v>0</v>
      </c>
      <c r="K147" s="172" t="s">
        <v>146</v>
      </c>
      <c r="L147" s="38"/>
      <c r="M147" s="184" t="s">
        <v>22</v>
      </c>
      <c r="N147" s="185" t="s">
        <v>47</v>
      </c>
      <c r="O147" s="63"/>
      <c r="P147" s="186">
        <f t="shared" si="11"/>
        <v>0</v>
      </c>
      <c r="Q147" s="186">
        <v>0</v>
      </c>
      <c r="R147" s="186">
        <f t="shared" si="12"/>
        <v>0</v>
      </c>
      <c r="S147" s="186">
        <v>0</v>
      </c>
      <c r="T147" s="187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2" t="s">
        <v>130</v>
      </c>
      <c r="AT147" s="182" t="s">
        <v>132</v>
      </c>
      <c r="AU147" s="182" t="s">
        <v>23</v>
      </c>
      <c r="AY147" s="16" t="s">
        <v>131</v>
      </c>
      <c r="BE147" s="183">
        <f t="shared" si="14"/>
        <v>0</v>
      </c>
      <c r="BF147" s="183">
        <f t="shared" si="15"/>
        <v>0</v>
      </c>
      <c r="BG147" s="183">
        <f t="shared" si="16"/>
        <v>0</v>
      </c>
      <c r="BH147" s="183">
        <f t="shared" si="17"/>
        <v>0</v>
      </c>
      <c r="BI147" s="183">
        <f t="shared" si="18"/>
        <v>0</v>
      </c>
      <c r="BJ147" s="16" t="s">
        <v>23</v>
      </c>
      <c r="BK147" s="183">
        <f t="shared" si="19"/>
        <v>0</v>
      </c>
      <c r="BL147" s="16" t="s">
        <v>130</v>
      </c>
      <c r="BM147" s="182" t="s">
        <v>378</v>
      </c>
    </row>
    <row r="148" spans="1:65" s="2" customFormat="1" ht="16.5" customHeight="1">
      <c r="A148" s="33"/>
      <c r="B148" s="34"/>
      <c r="C148" s="170" t="s">
        <v>379</v>
      </c>
      <c r="D148" s="170" t="s">
        <v>132</v>
      </c>
      <c r="E148" s="171" t="s">
        <v>380</v>
      </c>
      <c r="F148" s="172" t="s">
        <v>381</v>
      </c>
      <c r="G148" s="173" t="s">
        <v>145</v>
      </c>
      <c r="H148" s="174">
        <v>5</v>
      </c>
      <c r="I148" s="175"/>
      <c r="J148" s="176">
        <f t="shared" si="10"/>
        <v>0</v>
      </c>
      <c r="K148" s="172" t="s">
        <v>146</v>
      </c>
      <c r="L148" s="38"/>
      <c r="M148" s="184" t="s">
        <v>22</v>
      </c>
      <c r="N148" s="185" t="s">
        <v>47</v>
      </c>
      <c r="O148" s="63"/>
      <c r="P148" s="186">
        <f t="shared" si="11"/>
        <v>0</v>
      </c>
      <c r="Q148" s="186">
        <v>0</v>
      </c>
      <c r="R148" s="186">
        <f t="shared" si="12"/>
        <v>0</v>
      </c>
      <c r="S148" s="186">
        <v>0</v>
      </c>
      <c r="T148" s="187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2" t="s">
        <v>130</v>
      </c>
      <c r="AT148" s="182" t="s">
        <v>132</v>
      </c>
      <c r="AU148" s="182" t="s">
        <v>23</v>
      </c>
      <c r="AY148" s="16" t="s">
        <v>131</v>
      </c>
      <c r="BE148" s="183">
        <f t="shared" si="14"/>
        <v>0</v>
      </c>
      <c r="BF148" s="183">
        <f t="shared" si="15"/>
        <v>0</v>
      </c>
      <c r="BG148" s="183">
        <f t="shared" si="16"/>
        <v>0</v>
      </c>
      <c r="BH148" s="183">
        <f t="shared" si="17"/>
        <v>0</v>
      </c>
      <c r="BI148" s="183">
        <f t="shared" si="18"/>
        <v>0</v>
      </c>
      <c r="BJ148" s="16" t="s">
        <v>23</v>
      </c>
      <c r="BK148" s="183">
        <f t="shared" si="19"/>
        <v>0</v>
      </c>
      <c r="BL148" s="16" t="s">
        <v>130</v>
      </c>
      <c r="BM148" s="182" t="s">
        <v>382</v>
      </c>
    </row>
    <row r="149" spans="1:65" s="2" customFormat="1" ht="16.5" customHeight="1">
      <c r="A149" s="33"/>
      <c r="B149" s="34"/>
      <c r="C149" s="170" t="s">
        <v>383</v>
      </c>
      <c r="D149" s="170" t="s">
        <v>132</v>
      </c>
      <c r="E149" s="171" t="s">
        <v>384</v>
      </c>
      <c r="F149" s="172" t="s">
        <v>385</v>
      </c>
      <c r="G149" s="173" t="s">
        <v>145</v>
      </c>
      <c r="H149" s="174">
        <v>28</v>
      </c>
      <c r="I149" s="175"/>
      <c r="J149" s="176">
        <f t="shared" si="10"/>
        <v>0</v>
      </c>
      <c r="K149" s="172" t="s">
        <v>146</v>
      </c>
      <c r="L149" s="38"/>
      <c r="M149" s="184" t="s">
        <v>22</v>
      </c>
      <c r="N149" s="185" t="s">
        <v>47</v>
      </c>
      <c r="O149" s="63"/>
      <c r="P149" s="186">
        <f t="shared" si="11"/>
        <v>0</v>
      </c>
      <c r="Q149" s="186">
        <v>0</v>
      </c>
      <c r="R149" s="186">
        <f t="shared" si="12"/>
        <v>0</v>
      </c>
      <c r="S149" s="186">
        <v>0</v>
      </c>
      <c r="T149" s="187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2" t="s">
        <v>130</v>
      </c>
      <c r="AT149" s="182" t="s">
        <v>132</v>
      </c>
      <c r="AU149" s="182" t="s">
        <v>23</v>
      </c>
      <c r="AY149" s="16" t="s">
        <v>131</v>
      </c>
      <c r="BE149" s="183">
        <f t="shared" si="14"/>
        <v>0</v>
      </c>
      <c r="BF149" s="183">
        <f t="shared" si="15"/>
        <v>0</v>
      </c>
      <c r="BG149" s="183">
        <f t="shared" si="16"/>
        <v>0</v>
      </c>
      <c r="BH149" s="183">
        <f t="shared" si="17"/>
        <v>0</v>
      </c>
      <c r="BI149" s="183">
        <f t="shared" si="18"/>
        <v>0</v>
      </c>
      <c r="BJ149" s="16" t="s">
        <v>23</v>
      </c>
      <c r="BK149" s="183">
        <f t="shared" si="19"/>
        <v>0</v>
      </c>
      <c r="BL149" s="16" t="s">
        <v>130</v>
      </c>
      <c r="BM149" s="182" t="s">
        <v>386</v>
      </c>
    </row>
    <row r="150" spans="1:65" s="2" customFormat="1" ht="16.5" customHeight="1">
      <c r="A150" s="33"/>
      <c r="B150" s="34"/>
      <c r="C150" s="170" t="s">
        <v>387</v>
      </c>
      <c r="D150" s="170" t="s">
        <v>132</v>
      </c>
      <c r="E150" s="171" t="s">
        <v>388</v>
      </c>
      <c r="F150" s="172" t="s">
        <v>389</v>
      </c>
      <c r="G150" s="173" t="s">
        <v>145</v>
      </c>
      <c r="H150" s="174">
        <v>1</v>
      </c>
      <c r="I150" s="175"/>
      <c r="J150" s="176">
        <f t="shared" si="10"/>
        <v>0</v>
      </c>
      <c r="K150" s="172" t="s">
        <v>146</v>
      </c>
      <c r="L150" s="38"/>
      <c r="M150" s="184" t="s">
        <v>22</v>
      </c>
      <c r="N150" s="185" t="s">
        <v>47</v>
      </c>
      <c r="O150" s="63"/>
      <c r="P150" s="186">
        <f t="shared" si="11"/>
        <v>0</v>
      </c>
      <c r="Q150" s="186">
        <v>0</v>
      </c>
      <c r="R150" s="186">
        <f t="shared" si="12"/>
        <v>0</v>
      </c>
      <c r="S150" s="186">
        <v>0</v>
      </c>
      <c r="T150" s="187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2" t="s">
        <v>130</v>
      </c>
      <c r="AT150" s="182" t="s">
        <v>132</v>
      </c>
      <c r="AU150" s="182" t="s">
        <v>23</v>
      </c>
      <c r="AY150" s="16" t="s">
        <v>131</v>
      </c>
      <c r="BE150" s="183">
        <f t="shared" si="14"/>
        <v>0</v>
      </c>
      <c r="BF150" s="183">
        <f t="shared" si="15"/>
        <v>0</v>
      </c>
      <c r="BG150" s="183">
        <f t="shared" si="16"/>
        <v>0</v>
      </c>
      <c r="BH150" s="183">
        <f t="shared" si="17"/>
        <v>0</v>
      </c>
      <c r="BI150" s="183">
        <f t="shared" si="18"/>
        <v>0</v>
      </c>
      <c r="BJ150" s="16" t="s">
        <v>23</v>
      </c>
      <c r="BK150" s="183">
        <f t="shared" si="19"/>
        <v>0</v>
      </c>
      <c r="BL150" s="16" t="s">
        <v>130</v>
      </c>
      <c r="BM150" s="182" t="s">
        <v>390</v>
      </c>
    </row>
    <row r="151" spans="1:65" s="2" customFormat="1" ht="16.5" customHeight="1">
      <c r="A151" s="33"/>
      <c r="B151" s="34"/>
      <c r="C151" s="170" t="s">
        <v>391</v>
      </c>
      <c r="D151" s="170" t="s">
        <v>132</v>
      </c>
      <c r="E151" s="171" t="s">
        <v>392</v>
      </c>
      <c r="F151" s="172" t="s">
        <v>393</v>
      </c>
      <c r="G151" s="173" t="s">
        <v>145</v>
      </c>
      <c r="H151" s="174">
        <v>2</v>
      </c>
      <c r="I151" s="175"/>
      <c r="J151" s="176">
        <f t="shared" si="10"/>
        <v>0</v>
      </c>
      <c r="K151" s="172" t="s">
        <v>146</v>
      </c>
      <c r="L151" s="38"/>
      <c r="M151" s="184" t="s">
        <v>22</v>
      </c>
      <c r="N151" s="185" t="s">
        <v>47</v>
      </c>
      <c r="O151" s="63"/>
      <c r="P151" s="186">
        <f t="shared" si="11"/>
        <v>0</v>
      </c>
      <c r="Q151" s="186">
        <v>0</v>
      </c>
      <c r="R151" s="186">
        <f t="shared" si="12"/>
        <v>0</v>
      </c>
      <c r="S151" s="186">
        <v>0</v>
      </c>
      <c r="T151" s="187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2" t="s">
        <v>130</v>
      </c>
      <c r="AT151" s="182" t="s">
        <v>132</v>
      </c>
      <c r="AU151" s="182" t="s">
        <v>23</v>
      </c>
      <c r="AY151" s="16" t="s">
        <v>131</v>
      </c>
      <c r="BE151" s="183">
        <f t="shared" si="14"/>
        <v>0</v>
      </c>
      <c r="BF151" s="183">
        <f t="shared" si="15"/>
        <v>0</v>
      </c>
      <c r="BG151" s="183">
        <f t="shared" si="16"/>
        <v>0</v>
      </c>
      <c r="BH151" s="183">
        <f t="shared" si="17"/>
        <v>0</v>
      </c>
      <c r="BI151" s="183">
        <f t="shared" si="18"/>
        <v>0</v>
      </c>
      <c r="BJ151" s="16" t="s">
        <v>23</v>
      </c>
      <c r="BK151" s="183">
        <f t="shared" si="19"/>
        <v>0</v>
      </c>
      <c r="BL151" s="16" t="s">
        <v>130</v>
      </c>
      <c r="BM151" s="182" t="s">
        <v>394</v>
      </c>
    </row>
    <row r="152" spans="1:65" s="2" customFormat="1" ht="24.15" customHeight="1">
      <c r="A152" s="33"/>
      <c r="B152" s="34"/>
      <c r="C152" s="170" t="s">
        <v>395</v>
      </c>
      <c r="D152" s="170" t="s">
        <v>132</v>
      </c>
      <c r="E152" s="171" t="s">
        <v>396</v>
      </c>
      <c r="F152" s="172" t="s">
        <v>397</v>
      </c>
      <c r="G152" s="173" t="s">
        <v>145</v>
      </c>
      <c r="H152" s="174">
        <v>1</v>
      </c>
      <c r="I152" s="175"/>
      <c r="J152" s="176">
        <f t="shared" ref="J152:J183" si="20">ROUND(I152*H152,2)</f>
        <v>0</v>
      </c>
      <c r="K152" s="172" t="s">
        <v>146</v>
      </c>
      <c r="L152" s="38"/>
      <c r="M152" s="184" t="s">
        <v>22</v>
      </c>
      <c r="N152" s="185" t="s">
        <v>47</v>
      </c>
      <c r="O152" s="63"/>
      <c r="P152" s="186">
        <f t="shared" ref="P152:P183" si="21">O152*H152</f>
        <v>0</v>
      </c>
      <c r="Q152" s="186">
        <v>0</v>
      </c>
      <c r="R152" s="186">
        <f t="shared" ref="R152:R183" si="22">Q152*H152</f>
        <v>0</v>
      </c>
      <c r="S152" s="186">
        <v>0</v>
      </c>
      <c r="T152" s="187">
        <f t="shared" ref="T152:T183" si="23"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2" t="s">
        <v>130</v>
      </c>
      <c r="AT152" s="182" t="s">
        <v>132</v>
      </c>
      <c r="AU152" s="182" t="s">
        <v>23</v>
      </c>
      <c r="AY152" s="16" t="s">
        <v>131</v>
      </c>
      <c r="BE152" s="183">
        <f t="shared" ref="BE152:BE183" si="24">IF(N152="základní",J152,0)</f>
        <v>0</v>
      </c>
      <c r="BF152" s="183">
        <f t="shared" ref="BF152:BF183" si="25">IF(N152="snížená",J152,0)</f>
        <v>0</v>
      </c>
      <c r="BG152" s="183">
        <f t="shared" ref="BG152:BG183" si="26">IF(N152="zákl. přenesená",J152,0)</f>
        <v>0</v>
      </c>
      <c r="BH152" s="183">
        <f t="shared" ref="BH152:BH183" si="27">IF(N152="sníž. přenesená",J152,0)</f>
        <v>0</v>
      </c>
      <c r="BI152" s="183">
        <f t="shared" ref="BI152:BI183" si="28">IF(N152="nulová",J152,0)</f>
        <v>0</v>
      </c>
      <c r="BJ152" s="16" t="s">
        <v>23</v>
      </c>
      <c r="BK152" s="183">
        <f t="shared" ref="BK152:BK183" si="29">ROUND(I152*H152,2)</f>
        <v>0</v>
      </c>
      <c r="BL152" s="16" t="s">
        <v>130</v>
      </c>
      <c r="BM152" s="182" t="s">
        <v>398</v>
      </c>
    </row>
    <row r="153" spans="1:65" s="2" customFormat="1" ht="16.5" customHeight="1">
      <c r="A153" s="33"/>
      <c r="B153" s="34"/>
      <c r="C153" s="170" t="s">
        <v>399</v>
      </c>
      <c r="D153" s="170" t="s">
        <v>132</v>
      </c>
      <c r="E153" s="171" t="s">
        <v>400</v>
      </c>
      <c r="F153" s="172" t="s">
        <v>401</v>
      </c>
      <c r="G153" s="173" t="s">
        <v>145</v>
      </c>
      <c r="H153" s="174">
        <v>1</v>
      </c>
      <c r="I153" s="175"/>
      <c r="J153" s="176">
        <f t="shared" si="20"/>
        <v>0</v>
      </c>
      <c r="K153" s="172" t="s">
        <v>146</v>
      </c>
      <c r="L153" s="38"/>
      <c r="M153" s="184" t="s">
        <v>22</v>
      </c>
      <c r="N153" s="185" t="s">
        <v>47</v>
      </c>
      <c r="O153" s="63"/>
      <c r="P153" s="186">
        <f t="shared" si="21"/>
        <v>0</v>
      </c>
      <c r="Q153" s="186">
        <v>0</v>
      </c>
      <c r="R153" s="186">
        <f t="shared" si="22"/>
        <v>0</v>
      </c>
      <c r="S153" s="186">
        <v>0</v>
      </c>
      <c r="T153" s="187">
        <f t="shared" si="2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2" t="s">
        <v>130</v>
      </c>
      <c r="AT153" s="182" t="s">
        <v>132</v>
      </c>
      <c r="AU153" s="182" t="s">
        <v>23</v>
      </c>
      <c r="AY153" s="16" t="s">
        <v>131</v>
      </c>
      <c r="BE153" s="183">
        <f t="shared" si="24"/>
        <v>0</v>
      </c>
      <c r="BF153" s="183">
        <f t="shared" si="25"/>
        <v>0</v>
      </c>
      <c r="BG153" s="183">
        <f t="shared" si="26"/>
        <v>0</v>
      </c>
      <c r="BH153" s="183">
        <f t="shared" si="27"/>
        <v>0</v>
      </c>
      <c r="BI153" s="183">
        <f t="shared" si="28"/>
        <v>0</v>
      </c>
      <c r="BJ153" s="16" t="s">
        <v>23</v>
      </c>
      <c r="BK153" s="183">
        <f t="shared" si="29"/>
        <v>0</v>
      </c>
      <c r="BL153" s="16" t="s">
        <v>130</v>
      </c>
      <c r="BM153" s="182" t="s">
        <v>402</v>
      </c>
    </row>
    <row r="154" spans="1:65" s="2" customFormat="1" ht="16.5" customHeight="1">
      <c r="A154" s="33"/>
      <c r="B154" s="34"/>
      <c r="C154" s="170" t="s">
        <v>403</v>
      </c>
      <c r="D154" s="170" t="s">
        <v>132</v>
      </c>
      <c r="E154" s="171" t="s">
        <v>404</v>
      </c>
      <c r="F154" s="172" t="s">
        <v>405</v>
      </c>
      <c r="G154" s="173" t="s">
        <v>145</v>
      </c>
      <c r="H154" s="174">
        <v>1</v>
      </c>
      <c r="I154" s="175"/>
      <c r="J154" s="176">
        <f t="shared" si="20"/>
        <v>0</v>
      </c>
      <c r="K154" s="172" t="s">
        <v>146</v>
      </c>
      <c r="L154" s="38"/>
      <c r="M154" s="184" t="s">
        <v>22</v>
      </c>
      <c r="N154" s="185" t="s">
        <v>47</v>
      </c>
      <c r="O154" s="63"/>
      <c r="P154" s="186">
        <f t="shared" si="21"/>
        <v>0</v>
      </c>
      <c r="Q154" s="186">
        <v>0</v>
      </c>
      <c r="R154" s="186">
        <f t="shared" si="22"/>
        <v>0</v>
      </c>
      <c r="S154" s="186">
        <v>0</v>
      </c>
      <c r="T154" s="187">
        <f t="shared" si="2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2" t="s">
        <v>130</v>
      </c>
      <c r="AT154" s="182" t="s">
        <v>132</v>
      </c>
      <c r="AU154" s="182" t="s">
        <v>23</v>
      </c>
      <c r="AY154" s="16" t="s">
        <v>131</v>
      </c>
      <c r="BE154" s="183">
        <f t="shared" si="24"/>
        <v>0</v>
      </c>
      <c r="BF154" s="183">
        <f t="shared" si="25"/>
        <v>0</v>
      </c>
      <c r="BG154" s="183">
        <f t="shared" si="26"/>
        <v>0</v>
      </c>
      <c r="BH154" s="183">
        <f t="shared" si="27"/>
        <v>0</v>
      </c>
      <c r="BI154" s="183">
        <f t="shared" si="28"/>
        <v>0</v>
      </c>
      <c r="BJ154" s="16" t="s">
        <v>23</v>
      </c>
      <c r="BK154" s="183">
        <f t="shared" si="29"/>
        <v>0</v>
      </c>
      <c r="BL154" s="16" t="s">
        <v>130</v>
      </c>
      <c r="BM154" s="182" t="s">
        <v>406</v>
      </c>
    </row>
    <row r="155" spans="1:65" s="2" customFormat="1" ht="24.15" customHeight="1">
      <c r="A155" s="33"/>
      <c r="B155" s="34"/>
      <c r="C155" s="170" t="s">
        <v>407</v>
      </c>
      <c r="D155" s="170" t="s">
        <v>132</v>
      </c>
      <c r="E155" s="171" t="s">
        <v>408</v>
      </c>
      <c r="F155" s="172" t="s">
        <v>409</v>
      </c>
      <c r="G155" s="173" t="s">
        <v>145</v>
      </c>
      <c r="H155" s="174">
        <v>1</v>
      </c>
      <c r="I155" s="175"/>
      <c r="J155" s="176">
        <f t="shared" si="20"/>
        <v>0</v>
      </c>
      <c r="K155" s="172" t="s">
        <v>146</v>
      </c>
      <c r="L155" s="38"/>
      <c r="M155" s="184" t="s">
        <v>22</v>
      </c>
      <c r="N155" s="185" t="s">
        <v>47</v>
      </c>
      <c r="O155" s="63"/>
      <c r="P155" s="186">
        <f t="shared" si="21"/>
        <v>0</v>
      </c>
      <c r="Q155" s="186">
        <v>0</v>
      </c>
      <c r="R155" s="186">
        <f t="shared" si="22"/>
        <v>0</v>
      </c>
      <c r="S155" s="186">
        <v>0</v>
      </c>
      <c r="T155" s="187">
        <f t="shared" si="2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2" t="s">
        <v>130</v>
      </c>
      <c r="AT155" s="182" t="s">
        <v>132</v>
      </c>
      <c r="AU155" s="182" t="s">
        <v>23</v>
      </c>
      <c r="AY155" s="16" t="s">
        <v>131</v>
      </c>
      <c r="BE155" s="183">
        <f t="shared" si="24"/>
        <v>0</v>
      </c>
      <c r="BF155" s="183">
        <f t="shared" si="25"/>
        <v>0</v>
      </c>
      <c r="BG155" s="183">
        <f t="shared" si="26"/>
        <v>0</v>
      </c>
      <c r="BH155" s="183">
        <f t="shared" si="27"/>
        <v>0</v>
      </c>
      <c r="BI155" s="183">
        <f t="shared" si="28"/>
        <v>0</v>
      </c>
      <c r="BJ155" s="16" t="s">
        <v>23</v>
      </c>
      <c r="BK155" s="183">
        <f t="shared" si="29"/>
        <v>0</v>
      </c>
      <c r="BL155" s="16" t="s">
        <v>130</v>
      </c>
      <c r="BM155" s="182" t="s">
        <v>410</v>
      </c>
    </row>
    <row r="156" spans="1:65" s="2" customFormat="1" ht="16.5" customHeight="1">
      <c r="A156" s="33"/>
      <c r="B156" s="34"/>
      <c r="C156" s="170" t="s">
        <v>411</v>
      </c>
      <c r="D156" s="170" t="s">
        <v>132</v>
      </c>
      <c r="E156" s="171" t="s">
        <v>412</v>
      </c>
      <c r="F156" s="172" t="s">
        <v>413</v>
      </c>
      <c r="G156" s="173" t="s">
        <v>145</v>
      </c>
      <c r="H156" s="174">
        <v>1</v>
      </c>
      <c r="I156" s="175"/>
      <c r="J156" s="176">
        <f t="shared" si="20"/>
        <v>0</v>
      </c>
      <c r="K156" s="172" t="s">
        <v>146</v>
      </c>
      <c r="L156" s="38"/>
      <c r="M156" s="184" t="s">
        <v>22</v>
      </c>
      <c r="N156" s="185" t="s">
        <v>47</v>
      </c>
      <c r="O156" s="63"/>
      <c r="P156" s="186">
        <f t="shared" si="21"/>
        <v>0</v>
      </c>
      <c r="Q156" s="186">
        <v>0</v>
      </c>
      <c r="R156" s="186">
        <f t="shared" si="22"/>
        <v>0</v>
      </c>
      <c r="S156" s="186">
        <v>0</v>
      </c>
      <c r="T156" s="187">
        <f t="shared" si="2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2" t="s">
        <v>130</v>
      </c>
      <c r="AT156" s="182" t="s">
        <v>132</v>
      </c>
      <c r="AU156" s="182" t="s">
        <v>23</v>
      </c>
      <c r="AY156" s="16" t="s">
        <v>131</v>
      </c>
      <c r="BE156" s="183">
        <f t="shared" si="24"/>
        <v>0</v>
      </c>
      <c r="BF156" s="183">
        <f t="shared" si="25"/>
        <v>0</v>
      </c>
      <c r="BG156" s="183">
        <f t="shared" si="26"/>
        <v>0</v>
      </c>
      <c r="BH156" s="183">
        <f t="shared" si="27"/>
        <v>0</v>
      </c>
      <c r="BI156" s="183">
        <f t="shared" si="28"/>
        <v>0</v>
      </c>
      <c r="BJ156" s="16" t="s">
        <v>23</v>
      </c>
      <c r="BK156" s="183">
        <f t="shared" si="29"/>
        <v>0</v>
      </c>
      <c r="BL156" s="16" t="s">
        <v>130</v>
      </c>
      <c r="BM156" s="182" t="s">
        <v>414</v>
      </c>
    </row>
    <row r="157" spans="1:65" s="2" customFormat="1" ht="16.5" customHeight="1">
      <c r="A157" s="33"/>
      <c r="B157" s="34"/>
      <c r="C157" s="170" t="s">
        <v>415</v>
      </c>
      <c r="D157" s="170" t="s">
        <v>132</v>
      </c>
      <c r="E157" s="171" t="s">
        <v>416</v>
      </c>
      <c r="F157" s="172" t="s">
        <v>417</v>
      </c>
      <c r="G157" s="173" t="s">
        <v>145</v>
      </c>
      <c r="H157" s="174">
        <v>1</v>
      </c>
      <c r="I157" s="175"/>
      <c r="J157" s="176">
        <f t="shared" si="20"/>
        <v>0</v>
      </c>
      <c r="K157" s="172" t="s">
        <v>146</v>
      </c>
      <c r="L157" s="38"/>
      <c r="M157" s="184" t="s">
        <v>22</v>
      </c>
      <c r="N157" s="185" t="s">
        <v>47</v>
      </c>
      <c r="O157" s="63"/>
      <c r="P157" s="186">
        <f t="shared" si="21"/>
        <v>0</v>
      </c>
      <c r="Q157" s="186">
        <v>0</v>
      </c>
      <c r="R157" s="186">
        <f t="shared" si="22"/>
        <v>0</v>
      </c>
      <c r="S157" s="186">
        <v>0</v>
      </c>
      <c r="T157" s="187">
        <f t="shared" si="2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2" t="s">
        <v>130</v>
      </c>
      <c r="AT157" s="182" t="s">
        <v>132</v>
      </c>
      <c r="AU157" s="182" t="s">
        <v>23</v>
      </c>
      <c r="AY157" s="16" t="s">
        <v>131</v>
      </c>
      <c r="BE157" s="183">
        <f t="shared" si="24"/>
        <v>0</v>
      </c>
      <c r="BF157" s="183">
        <f t="shared" si="25"/>
        <v>0</v>
      </c>
      <c r="BG157" s="183">
        <f t="shared" si="26"/>
        <v>0</v>
      </c>
      <c r="BH157" s="183">
        <f t="shared" si="27"/>
        <v>0</v>
      </c>
      <c r="BI157" s="183">
        <f t="shared" si="28"/>
        <v>0</v>
      </c>
      <c r="BJ157" s="16" t="s">
        <v>23</v>
      </c>
      <c r="BK157" s="183">
        <f t="shared" si="29"/>
        <v>0</v>
      </c>
      <c r="BL157" s="16" t="s">
        <v>130</v>
      </c>
      <c r="BM157" s="182" t="s">
        <v>418</v>
      </c>
    </row>
    <row r="158" spans="1:65" s="2" customFormat="1" ht="24.15" customHeight="1">
      <c r="A158" s="33"/>
      <c r="B158" s="34"/>
      <c r="C158" s="170" t="s">
        <v>419</v>
      </c>
      <c r="D158" s="170" t="s">
        <v>132</v>
      </c>
      <c r="E158" s="171" t="s">
        <v>420</v>
      </c>
      <c r="F158" s="172" t="s">
        <v>421</v>
      </c>
      <c r="G158" s="173" t="s">
        <v>145</v>
      </c>
      <c r="H158" s="174">
        <v>7</v>
      </c>
      <c r="I158" s="175"/>
      <c r="J158" s="176">
        <f t="shared" si="20"/>
        <v>0</v>
      </c>
      <c r="K158" s="172" t="s">
        <v>146</v>
      </c>
      <c r="L158" s="38"/>
      <c r="M158" s="184" t="s">
        <v>22</v>
      </c>
      <c r="N158" s="185" t="s">
        <v>47</v>
      </c>
      <c r="O158" s="63"/>
      <c r="P158" s="186">
        <f t="shared" si="21"/>
        <v>0</v>
      </c>
      <c r="Q158" s="186">
        <v>0</v>
      </c>
      <c r="R158" s="186">
        <f t="shared" si="22"/>
        <v>0</v>
      </c>
      <c r="S158" s="186">
        <v>0</v>
      </c>
      <c r="T158" s="187">
        <f t="shared" si="2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2" t="s">
        <v>130</v>
      </c>
      <c r="AT158" s="182" t="s">
        <v>132</v>
      </c>
      <c r="AU158" s="182" t="s">
        <v>23</v>
      </c>
      <c r="AY158" s="16" t="s">
        <v>131</v>
      </c>
      <c r="BE158" s="183">
        <f t="shared" si="24"/>
        <v>0</v>
      </c>
      <c r="BF158" s="183">
        <f t="shared" si="25"/>
        <v>0</v>
      </c>
      <c r="BG158" s="183">
        <f t="shared" si="26"/>
        <v>0</v>
      </c>
      <c r="BH158" s="183">
        <f t="shared" si="27"/>
        <v>0</v>
      </c>
      <c r="BI158" s="183">
        <f t="shared" si="28"/>
        <v>0</v>
      </c>
      <c r="BJ158" s="16" t="s">
        <v>23</v>
      </c>
      <c r="BK158" s="183">
        <f t="shared" si="29"/>
        <v>0</v>
      </c>
      <c r="BL158" s="16" t="s">
        <v>130</v>
      </c>
      <c r="BM158" s="182" t="s">
        <v>422</v>
      </c>
    </row>
    <row r="159" spans="1:65" s="2" customFormat="1" ht="24.15" customHeight="1">
      <c r="A159" s="33"/>
      <c r="B159" s="34"/>
      <c r="C159" s="170" t="s">
        <v>423</v>
      </c>
      <c r="D159" s="170" t="s">
        <v>132</v>
      </c>
      <c r="E159" s="171" t="s">
        <v>424</v>
      </c>
      <c r="F159" s="172" t="s">
        <v>425</v>
      </c>
      <c r="G159" s="173" t="s">
        <v>145</v>
      </c>
      <c r="H159" s="174">
        <v>1</v>
      </c>
      <c r="I159" s="175"/>
      <c r="J159" s="176">
        <f t="shared" si="20"/>
        <v>0</v>
      </c>
      <c r="K159" s="172" t="s">
        <v>146</v>
      </c>
      <c r="L159" s="38"/>
      <c r="M159" s="184" t="s">
        <v>22</v>
      </c>
      <c r="N159" s="185" t="s">
        <v>47</v>
      </c>
      <c r="O159" s="63"/>
      <c r="P159" s="186">
        <f t="shared" si="21"/>
        <v>0</v>
      </c>
      <c r="Q159" s="186">
        <v>0</v>
      </c>
      <c r="R159" s="186">
        <f t="shared" si="22"/>
        <v>0</v>
      </c>
      <c r="S159" s="186">
        <v>0</v>
      </c>
      <c r="T159" s="187">
        <f t="shared" si="2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2" t="s">
        <v>130</v>
      </c>
      <c r="AT159" s="182" t="s">
        <v>132</v>
      </c>
      <c r="AU159" s="182" t="s">
        <v>23</v>
      </c>
      <c r="AY159" s="16" t="s">
        <v>131</v>
      </c>
      <c r="BE159" s="183">
        <f t="shared" si="24"/>
        <v>0</v>
      </c>
      <c r="BF159" s="183">
        <f t="shared" si="25"/>
        <v>0</v>
      </c>
      <c r="BG159" s="183">
        <f t="shared" si="26"/>
        <v>0</v>
      </c>
      <c r="BH159" s="183">
        <f t="shared" si="27"/>
        <v>0</v>
      </c>
      <c r="BI159" s="183">
        <f t="shared" si="28"/>
        <v>0</v>
      </c>
      <c r="BJ159" s="16" t="s">
        <v>23</v>
      </c>
      <c r="BK159" s="183">
        <f t="shared" si="29"/>
        <v>0</v>
      </c>
      <c r="BL159" s="16" t="s">
        <v>130</v>
      </c>
      <c r="BM159" s="182" t="s">
        <v>426</v>
      </c>
    </row>
    <row r="160" spans="1:65" s="2" customFormat="1" ht="24.15" customHeight="1">
      <c r="A160" s="33"/>
      <c r="B160" s="34"/>
      <c r="C160" s="170" t="s">
        <v>427</v>
      </c>
      <c r="D160" s="170" t="s">
        <v>132</v>
      </c>
      <c r="E160" s="171" t="s">
        <v>428</v>
      </c>
      <c r="F160" s="172" t="s">
        <v>429</v>
      </c>
      <c r="G160" s="173" t="s">
        <v>145</v>
      </c>
      <c r="H160" s="174">
        <v>14</v>
      </c>
      <c r="I160" s="175"/>
      <c r="J160" s="176">
        <f t="shared" si="20"/>
        <v>0</v>
      </c>
      <c r="K160" s="172" t="s">
        <v>146</v>
      </c>
      <c r="L160" s="38"/>
      <c r="M160" s="184" t="s">
        <v>22</v>
      </c>
      <c r="N160" s="185" t="s">
        <v>47</v>
      </c>
      <c r="O160" s="63"/>
      <c r="P160" s="186">
        <f t="shared" si="21"/>
        <v>0</v>
      </c>
      <c r="Q160" s="186">
        <v>0</v>
      </c>
      <c r="R160" s="186">
        <f t="shared" si="22"/>
        <v>0</v>
      </c>
      <c r="S160" s="186">
        <v>0</v>
      </c>
      <c r="T160" s="187">
        <f t="shared" si="2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2" t="s">
        <v>130</v>
      </c>
      <c r="AT160" s="182" t="s">
        <v>132</v>
      </c>
      <c r="AU160" s="182" t="s">
        <v>23</v>
      </c>
      <c r="AY160" s="16" t="s">
        <v>131</v>
      </c>
      <c r="BE160" s="183">
        <f t="shared" si="24"/>
        <v>0</v>
      </c>
      <c r="BF160" s="183">
        <f t="shared" si="25"/>
        <v>0</v>
      </c>
      <c r="BG160" s="183">
        <f t="shared" si="26"/>
        <v>0</v>
      </c>
      <c r="BH160" s="183">
        <f t="shared" si="27"/>
        <v>0</v>
      </c>
      <c r="BI160" s="183">
        <f t="shared" si="28"/>
        <v>0</v>
      </c>
      <c r="BJ160" s="16" t="s">
        <v>23</v>
      </c>
      <c r="BK160" s="183">
        <f t="shared" si="29"/>
        <v>0</v>
      </c>
      <c r="BL160" s="16" t="s">
        <v>130</v>
      </c>
      <c r="BM160" s="182" t="s">
        <v>430</v>
      </c>
    </row>
    <row r="161" spans="1:65" s="2" customFormat="1" ht="24.15" customHeight="1">
      <c r="A161" s="33"/>
      <c r="B161" s="34"/>
      <c r="C161" s="170" t="s">
        <v>431</v>
      </c>
      <c r="D161" s="170" t="s">
        <v>132</v>
      </c>
      <c r="E161" s="171" t="s">
        <v>432</v>
      </c>
      <c r="F161" s="172" t="s">
        <v>433</v>
      </c>
      <c r="G161" s="173" t="s">
        <v>145</v>
      </c>
      <c r="H161" s="174">
        <v>1</v>
      </c>
      <c r="I161" s="175"/>
      <c r="J161" s="176">
        <f t="shared" si="20"/>
        <v>0</v>
      </c>
      <c r="K161" s="172" t="s">
        <v>146</v>
      </c>
      <c r="L161" s="38"/>
      <c r="M161" s="184" t="s">
        <v>22</v>
      </c>
      <c r="N161" s="185" t="s">
        <v>47</v>
      </c>
      <c r="O161" s="63"/>
      <c r="P161" s="186">
        <f t="shared" si="21"/>
        <v>0</v>
      </c>
      <c r="Q161" s="186">
        <v>0</v>
      </c>
      <c r="R161" s="186">
        <f t="shared" si="22"/>
        <v>0</v>
      </c>
      <c r="S161" s="186">
        <v>0</v>
      </c>
      <c r="T161" s="187">
        <f t="shared" si="2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2" t="s">
        <v>130</v>
      </c>
      <c r="AT161" s="182" t="s">
        <v>132</v>
      </c>
      <c r="AU161" s="182" t="s">
        <v>23</v>
      </c>
      <c r="AY161" s="16" t="s">
        <v>131</v>
      </c>
      <c r="BE161" s="183">
        <f t="shared" si="24"/>
        <v>0</v>
      </c>
      <c r="BF161" s="183">
        <f t="shared" si="25"/>
        <v>0</v>
      </c>
      <c r="BG161" s="183">
        <f t="shared" si="26"/>
        <v>0</v>
      </c>
      <c r="BH161" s="183">
        <f t="shared" si="27"/>
        <v>0</v>
      </c>
      <c r="BI161" s="183">
        <f t="shared" si="28"/>
        <v>0</v>
      </c>
      <c r="BJ161" s="16" t="s">
        <v>23</v>
      </c>
      <c r="BK161" s="183">
        <f t="shared" si="29"/>
        <v>0</v>
      </c>
      <c r="BL161" s="16" t="s">
        <v>130</v>
      </c>
      <c r="BM161" s="182" t="s">
        <v>434</v>
      </c>
    </row>
    <row r="162" spans="1:65" s="2" customFormat="1" ht="24.15" customHeight="1">
      <c r="A162" s="33"/>
      <c r="B162" s="34"/>
      <c r="C162" s="170" t="s">
        <v>435</v>
      </c>
      <c r="D162" s="170" t="s">
        <v>132</v>
      </c>
      <c r="E162" s="171" t="s">
        <v>436</v>
      </c>
      <c r="F162" s="172" t="s">
        <v>437</v>
      </c>
      <c r="G162" s="173" t="s">
        <v>145</v>
      </c>
      <c r="H162" s="174">
        <v>1</v>
      </c>
      <c r="I162" s="175"/>
      <c r="J162" s="176">
        <f t="shared" si="20"/>
        <v>0</v>
      </c>
      <c r="K162" s="172" t="s">
        <v>146</v>
      </c>
      <c r="L162" s="38"/>
      <c r="M162" s="184" t="s">
        <v>22</v>
      </c>
      <c r="N162" s="185" t="s">
        <v>47</v>
      </c>
      <c r="O162" s="63"/>
      <c r="P162" s="186">
        <f t="shared" si="21"/>
        <v>0</v>
      </c>
      <c r="Q162" s="186">
        <v>0</v>
      </c>
      <c r="R162" s="186">
        <f t="shared" si="22"/>
        <v>0</v>
      </c>
      <c r="S162" s="186">
        <v>0</v>
      </c>
      <c r="T162" s="187">
        <f t="shared" si="2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2" t="s">
        <v>130</v>
      </c>
      <c r="AT162" s="182" t="s">
        <v>132</v>
      </c>
      <c r="AU162" s="182" t="s">
        <v>23</v>
      </c>
      <c r="AY162" s="16" t="s">
        <v>131</v>
      </c>
      <c r="BE162" s="183">
        <f t="shared" si="24"/>
        <v>0</v>
      </c>
      <c r="BF162" s="183">
        <f t="shared" si="25"/>
        <v>0</v>
      </c>
      <c r="BG162" s="183">
        <f t="shared" si="26"/>
        <v>0</v>
      </c>
      <c r="BH162" s="183">
        <f t="shared" si="27"/>
        <v>0</v>
      </c>
      <c r="BI162" s="183">
        <f t="shared" si="28"/>
        <v>0</v>
      </c>
      <c r="BJ162" s="16" t="s">
        <v>23</v>
      </c>
      <c r="BK162" s="183">
        <f t="shared" si="29"/>
        <v>0</v>
      </c>
      <c r="BL162" s="16" t="s">
        <v>130</v>
      </c>
      <c r="BM162" s="182" t="s">
        <v>438</v>
      </c>
    </row>
    <row r="163" spans="1:65" s="2" customFormat="1" ht="24.15" customHeight="1">
      <c r="A163" s="33"/>
      <c r="B163" s="34"/>
      <c r="C163" s="170" t="s">
        <v>439</v>
      </c>
      <c r="D163" s="170" t="s">
        <v>132</v>
      </c>
      <c r="E163" s="171" t="s">
        <v>440</v>
      </c>
      <c r="F163" s="172" t="s">
        <v>441</v>
      </c>
      <c r="G163" s="173" t="s">
        <v>145</v>
      </c>
      <c r="H163" s="174">
        <v>6</v>
      </c>
      <c r="I163" s="175"/>
      <c r="J163" s="176">
        <f t="shared" si="20"/>
        <v>0</v>
      </c>
      <c r="K163" s="172" t="s">
        <v>146</v>
      </c>
      <c r="L163" s="38"/>
      <c r="M163" s="184" t="s">
        <v>22</v>
      </c>
      <c r="N163" s="185" t="s">
        <v>47</v>
      </c>
      <c r="O163" s="63"/>
      <c r="P163" s="186">
        <f t="shared" si="21"/>
        <v>0</v>
      </c>
      <c r="Q163" s="186">
        <v>0</v>
      </c>
      <c r="R163" s="186">
        <f t="shared" si="22"/>
        <v>0</v>
      </c>
      <c r="S163" s="186">
        <v>0</v>
      </c>
      <c r="T163" s="187">
        <f t="shared" si="2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2" t="s">
        <v>130</v>
      </c>
      <c r="AT163" s="182" t="s">
        <v>132</v>
      </c>
      <c r="AU163" s="182" t="s">
        <v>23</v>
      </c>
      <c r="AY163" s="16" t="s">
        <v>131</v>
      </c>
      <c r="BE163" s="183">
        <f t="shared" si="24"/>
        <v>0</v>
      </c>
      <c r="BF163" s="183">
        <f t="shared" si="25"/>
        <v>0</v>
      </c>
      <c r="BG163" s="183">
        <f t="shared" si="26"/>
        <v>0</v>
      </c>
      <c r="BH163" s="183">
        <f t="shared" si="27"/>
        <v>0</v>
      </c>
      <c r="BI163" s="183">
        <f t="shared" si="28"/>
        <v>0</v>
      </c>
      <c r="BJ163" s="16" t="s">
        <v>23</v>
      </c>
      <c r="BK163" s="183">
        <f t="shared" si="29"/>
        <v>0</v>
      </c>
      <c r="BL163" s="16" t="s">
        <v>130</v>
      </c>
      <c r="BM163" s="182" t="s">
        <v>442</v>
      </c>
    </row>
    <row r="164" spans="1:65" s="2" customFormat="1" ht="24.15" customHeight="1">
      <c r="A164" s="33"/>
      <c r="B164" s="34"/>
      <c r="C164" s="170" t="s">
        <v>443</v>
      </c>
      <c r="D164" s="170" t="s">
        <v>132</v>
      </c>
      <c r="E164" s="171" t="s">
        <v>444</v>
      </c>
      <c r="F164" s="172" t="s">
        <v>445</v>
      </c>
      <c r="G164" s="173" t="s">
        <v>145</v>
      </c>
      <c r="H164" s="174">
        <v>1</v>
      </c>
      <c r="I164" s="175"/>
      <c r="J164" s="176">
        <f t="shared" si="20"/>
        <v>0</v>
      </c>
      <c r="K164" s="172" t="s">
        <v>146</v>
      </c>
      <c r="L164" s="38"/>
      <c r="M164" s="184" t="s">
        <v>22</v>
      </c>
      <c r="N164" s="185" t="s">
        <v>47</v>
      </c>
      <c r="O164" s="63"/>
      <c r="P164" s="186">
        <f t="shared" si="21"/>
        <v>0</v>
      </c>
      <c r="Q164" s="186">
        <v>0</v>
      </c>
      <c r="R164" s="186">
        <f t="shared" si="22"/>
        <v>0</v>
      </c>
      <c r="S164" s="186">
        <v>0</v>
      </c>
      <c r="T164" s="187">
        <f t="shared" si="2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2" t="s">
        <v>130</v>
      </c>
      <c r="AT164" s="182" t="s">
        <v>132</v>
      </c>
      <c r="AU164" s="182" t="s">
        <v>23</v>
      </c>
      <c r="AY164" s="16" t="s">
        <v>131</v>
      </c>
      <c r="BE164" s="183">
        <f t="shared" si="24"/>
        <v>0</v>
      </c>
      <c r="BF164" s="183">
        <f t="shared" si="25"/>
        <v>0</v>
      </c>
      <c r="BG164" s="183">
        <f t="shared" si="26"/>
        <v>0</v>
      </c>
      <c r="BH164" s="183">
        <f t="shared" si="27"/>
        <v>0</v>
      </c>
      <c r="BI164" s="183">
        <f t="shared" si="28"/>
        <v>0</v>
      </c>
      <c r="BJ164" s="16" t="s">
        <v>23</v>
      </c>
      <c r="BK164" s="183">
        <f t="shared" si="29"/>
        <v>0</v>
      </c>
      <c r="BL164" s="16" t="s">
        <v>130</v>
      </c>
      <c r="BM164" s="182" t="s">
        <v>446</v>
      </c>
    </row>
    <row r="165" spans="1:65" s="2" customFormat="1" ht="24.15" customHeight="1">
      <c r="A165" s="33"/>
      <c r="B165" s="34"/>
      <c r="C165" s="170" t="s">
        <v>447</v>
      </c>
      <c r="D165" s="170" t="s">
        <v>132</v>
      </c>
      <c r="E165" s="171" t="s">
        <v>448</v>
      </c>
      <c r="F165" s="172" t="s">
        <v>449</v>
      </c>
      <c r="G165" s="173" t="s">
        <v>145</v>
      </c>
      <c r="H165" s="174">
        <v>19</v>
      </c>
      <c r="I165" s="175"/>
      <c r="J165" s="176">
        <f t="shared" si="20"/>
        <v>0</v>
      </c>
      <c r="K165" s="172" t="s">
        <v>146</v>
      </c>
      <c r="L165" s="38"/>
      <c r="M165" s="184" t="s">
        <v>22</v>
      </c>
      <c r="N165" s="185" t="s">
        <v>47</v>
      </c>
      <c r="O165" s="63"/>
      <c r="P165" s="186">
        <f t="shared" si="21"/>
        <v>0</v>
      </c>
      <c r="Q165" s="186">
        <v>0</v>
      </c>
      <c r="R165" s="186">
        <f t="shared" si="22"/>
        <v>0</v>
      </c>
      <c r="S165" s="186">
        <v>0</v>
      </c>
      <c r="T165" s="187">
        <f t="shared" si="2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2" t="s">
        <v>130</v>
      </c>
      <c r="AT165" s="182" t="s">
        <v>132</v>
      </c>
      <c r="AU165" s="182" t="s">
        <v>23</v>
      </c>
      <c r="AY165" s="16" t="s">
        <v>131</v>
      </c>
      <c r="BE165" s="183">
        <f t="shared" si="24"/>
        <v>0</v>
      </c>
      <c r="BF165" s="183">
        <f t="shared" si="25"/>
        <v>0</v>
      </c>
      <c r="BG165" s="183">
        <f t="shared" si="26"/>
        <v>0</v>
      </c>
      <c r="BH165" s="183">
        <f t="shared" si="27"/>
        <v>0</v>
      </c>
      <c r="BI165" s="183">
        <f t="shared" si="28"/>
        <v>0</v>
      </c>
      <c r="BJ165" s="16" t="s">
        <v>23</v>
      </c>
      <c r="BK165" s="183">
        <f t="shared" si="29"/>
        <v>0</v>
      </c>
      <c r="BL165" s="16" t="s">
        <v>130</v>
      </c>
      <c r="BM165" s="182" t="s">
        <v>450</v>
      </c>
    </row>
    <row r="166" spans="1:65" s="2" customFormat="1" ht="24.15" customHeight="1">
      <c r="A166" s="33"/>
      <c r="B166" s="34"/>
      <c r="C166" s="170" t="s">
        <v>451</v>
      </c>
      <c r="D166" s="170" t="s">
        <v>132</v>
      </c>
      <c r="E166" s="171" t="s">
        <v>452</v>
      </c>
      <c r="F166" s="172" t="s">
        <v>453</v>
      </c>
      <c r="G166" s="173" t="s">
        <v>145</v>
      </c>
      <c r="H166" s="174">
        <v>2</v>
      </c>
      <c r="I166" s="175"/>
      <c r="J166" s="176">
        <f t="shared" si="20"/>
        <v>0</v>
      </c>
      <c r="K166" s="172" t="s">
        <v>146</v>
      </c>
      <c r="L166" s="38"/>
      <c r="M166" s="184" t="s">
        <v>22</v>
      </c>
      <c r="N166" s="185" t="s">
        <v>47</v>
      </c>
      <c r="O166" s="63"/>
      <c r="P166" s="186">
        <f t="shared" si="21"/>
        <v>0</v>
      </c>
      <c r="Q166" s="186">
        <v>0</v>
      </c>
      <c r="R166" s="186">
        <f t="shared" si="22"/>
        <v>0</v>
      </c>
      <c r="S166" s="186">
        <v>0</v>
      </c>
      <c r="T166" s="187">
        <f t="shared" si="2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2" t="s">
        <v>130</v>
      </c>
      <c r="AT166" s="182" t="s">
        <v>132</v>
      </c>
      <c r="AU166" s="182" t="s">
        <v>23</v>
      </c>
      <c r="AY166" s="16" t="s">
        <v>131</v>
      </c>
      <c r="BE166" s="183">
        <f t="shared" si="24"/>
        <v>0</v>
      </c>
      <c r="BF166" s="183">
        <f t="shared" si="25"/>
        <v>0</v>
      </c>
      <c r="BG166" s="183">
        <f t="shared" si="26"/>
        <v>0</v>
      </c>
      <c r="BH166" s="183">
        <f t="shared" si="27"/>
        <v>0</v>
      </c>
      <c r="BI166" s="183">
        <f t="shared" si="28"/>
        <v>0</v>
      </c>
      <c r="BJ166" s="16" t="s">
        <v>23</v>
      </c>
      <c r="BK166" s="183">
        <f t="shared" si="29"/>
        <v>0</v>
      </c>
      <c r="BL166" s="16" t="s">
        <v>130</v>
      </c>
      <c r="BM166" s="182" t="s">
        <v>454</v>
      </c>
    </row>
    <row r="167" spans="1:65" s="2" customFormat="1" ht="24.15" customHeight="1">
      <c r="A167" s="33"/>
      <c r="B167" s="34"/>
      <c r="C167" s="170" t="s">
        <v>455</v>
      </c>
      <c r="D167" s="170" t="s">
        <v>132</v>
      </c>
      <c r="E167" s="171" t="s">
        <v>456</v>
      </c>
      <c r="F167" s="172" t="s">
        <v>457</v>
      </c>
      <c r="G167" s="173" t="s">
        <v>145</v>
      </c>
      <c r="H167" s="174">
        <v>2</v>
      </c>
      <c r="I167" s="175"/>
      <c r="J167" s="176">
        <f t="shared" si="20"/>
        <v>0</v>
      </c>
      <c r="K167" s="172" t="s">
        <v>146</v>
      </c>
      <c r="L167" s="38"/>
      <c r="M167" s="184" t="s">
        <v>22</v>
      </c>
      <c r="N167" s="185" t="s">
        <v>47</v>
      </c>
      <c r="O167" s="63"/>
      <c r="P167" s="186">
        <f t="shared" si="21"/>
        <v>0</v>
      </c>
      <c r="Q167" s="186">
        <v>0</v>
      </c>
      <c r="R167" s="186">
        <f t="shared" si="22"/>
        <v>0</v>
      </c>
      <c r="S167" s="186">
        <v>0</v>
      </c>
      <c r="T167" s="187">
        <f t="shared" si="2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2" t="s">
        <v>130</v>
      </c>
      <c r="AT167" s="182" t="s">
        <v>132</v>
      </c>
      <c r="AU167" s="182" t="s">
        <v>23</v>
      </c>
      <c r="AY167" s="16" t="s">
        <v>131</v>
      </c>
      <c r="BE167" s="183">
        <f t="shared" si="24"/>
        <v>0</v>
      </c>
      <c r="BF167" s="183">
        <f t="shared" si="25"/>
        <v>0</v>
      </c>
      <c r="BG167" s="183">
        <f t="shared" si="26"/>
        <v>0</v>
      </c>
      <c r="BH167" s="183">
        <f t="shared" si="27"/>
        <v>0</v>
      </c>
      <c r="BI167" s="183">
        <f t="shared" si="28"/>
        <v>0</v>
      </c>
      <c r="BJ167" s="16" t="s">
        <v>23</v>
      </c>
      <c r="BK167" s="183">
        <f t="shared" si="29"/>
        <v>0</v>
      </c>
      <c r="BL167" s="16" t="s">
        <v>130</v>
      </c>
      <c r="BM167" s="182" t="s">
        <v>458</v>
      </c>
    </row>
    <row r="168" spans="1:65" s="2" customFormat="1" ht="21.75" customHeight="1">
      <c r="A168" s="33"/>
      <c r="B168" s="34"/>
      <c r="C168" s="188" t="s">
        <v>459</v>
      </c>
      <c r="D168" s="188" t="s">
        <v>460</v>
      </c>
      <c r="E168" s="189" t="s">
        <v>461</v>
      </c>
      <c r="F168" s="190" t="s">
        <v>462</v>
      </c>
      <c r="G168" s="191" t="s">
        <v>145</v>
      </c>
      <c r="H168" s="192">
        <v>20</v>
      </c>
      <c r="I168" s="193"/>
      <c r="J168" s="194">
        <f t="shared" si="20"/>
        <v>0</v>
      </c>
      <c r="K168" s="190" t="s">
        <v>146</v>
      </c>
      <c r="L168" s="195"/>
      <c r="M168" s="196" t="s">
        <v>22</v>
      </c>
      <c r="N168" s="197" t="s">
        <v>47</v>
      </c>
      <c r="O168" s="63"/>
      <c r="P168" s="186">
        <f t="shared" si="21"/>
        <v>0</v>
      </c>
      <c r="Q168" s="186">
        <v>0</v>
      </c>
      <c r="R168" s="186">
        <f t="shared" si="22"/>
        <v>0</v>
      </c>
      <c r="S168" s="186">
        <v>0</v>
      </c>
      <c r="T168" s="187">
        <f t="shared" si="2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2" t="s">
        <v>463</v>
      </c>
      <c r="AT168" s="182" t="s">
        <v>460</v>
      </c>
      <c r="AU168" s="182" t="s">
        <v>23</v>
      </c>
      <c r="AY168" s="16" t="s">
        <v>131</v>
      </c>
      <c r="BE168" s="183">
        <f t="shared" si="24"/>
        <v>0</v>
      </c>
      <c r="BF168" s="183">
        <f t="shared" si="25"/>
        <v>0</v>
      </c>
      <c r="BG168" s="183">
        <f t="shared" si="26"/>
        <v>0</v>
      </c>
      <c r="BH168" s="183">
        <f t="shared" si="27"/>
        <v>0</v>
      </c>
      <c r="BI168" s="183">
        <f t="shared" si="28"/>
        <v>0</v>
      </c>
      <c r="BJ168" s="16" t="s">
        <v>23</v>
      </c>
      <c r="BK168" s="183">
        <f t="shared" si="29"/>
        <v>0</v>
      </c>
      <c r="BL168" s="16" t="s">
        <v>463</v>
      </c>
      <c r="BM168" s="182" t="s">
        <v>464</v>
      </c>
    </row>
    <row r="169" spans="1:65" s="2" customFormat="1" ht="24.15" customHeight="1">
      <c r="A169" s="33"/>
      <c r="B169" s="34"/>
      <c r="C169" s="188" t="s">
        <v>465</v>
      </c>
      <c r="D169" s="188" t="s">
        <v>460</v>
      </c>
      <c r="E169" s="189" t="s">
        <v>466</v>
      </c>
      <c r="F169" s="190" t="s">
        <v>467</v>
      </c>
      <c r="G169" s="191" t="s">
        <v>145</v>
      </c>
      <c r="H169" s="192">
        <v>1</v>
      </c>
      <c r="I169" s="193"/>
      <c r="J169" s="194">
        <f t="shared" si="20"/>
        <v>0</v>
      </c>
      <c r="K169" s="190" t="s">
        <v>146</v>
      </c>
      <c r="L169" s="195"/>
      <c r="M169" s="196" t="s">
        <v>22</v>
      </c>
      <c r="N169" s="197" t="s">
        <v>47</v>
      </c>
      <c r="O169" s="63"/>
      <c r="P169" s="186">
        <f t="shared" si="21"/>
        <v>0</v>
      </c>
      <c r="Q169" s="186">
        <v>0</v>
      </c>
      <c r="R169" s="186">
        <f t="shared" si="22"/>
        <v>0</v>
      </c>
      <c r="S169" s="186">
        <v>0</v>
      </c>
      <c r="T169" s="187">
        <f t="shared" si="2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2" t="s">
        <v>463</v>
      </c>
      <c r="AT169" s="182" t="s">
        <v>460</v>
      </c>
      <c r="AU169" s="182" t="s">
        <v>23</v>
      </c>
      <c r="AY169" s="16" t="s">
        <v>131</v>
      </c>
      <c r="BE169" s="183">
        <f t="shared" si="24"/>
        <v>0</v>
      </c>
      <c r="BF169" s="183">
        <f t="shared" si="25"/>
        <v>0</v>
      </c>
      <c r="BG169" s="183">
        <f t="shared" si="26"/>
        <v>0</v>
      </c>
      <c r="BH169" s="183">
        <f t="shared" si="27"/>
        <v>0</v>
      </c>
      <c r="BI169" s="183">
        <f t="shared" si="28"/>
        <v>0</v>
      </c>
      <c r="BJ169" s="16" t="s">
        <v>23</v>
      </c>
      <c r="BK169" s="183">
        <f t="shared" si="29"/>
        <v>0</v>
      </c>
      <c r="BL169" s="16" t="s">
        <v>463</v>
      </c>
      <c r="BM169" s="182" t="s">
        <v>468</v>
      </c>
    </row>
    <row r="170" spans="1:65" s="2" customFormat="1" ht="24.15" customHeight="1">
      <c r="A170" s="33"/>
      <c r="B170" s="34"/>
      <c r="C170" s="188" t="s">
        <v>469</v>
      </c>
      <c r="D170" s="188" t="s">
        <v>460</v>
      </c>
      <c r="E170" s="189" t="s">
        <v>470</v>
      </c>
      <c r="F170" s="190" t="s">
        <v>471</v>
      </c>
      <c r="G170" s="191" t="s">
        <v>145</v>
      </c>
      <c r="H170" s="192">
        <v>1</v>
      </c>
      <c r="I170" s="193"/>
      <c r="J170" s="194">
        <f t="shared" si="20"/>
        <v>0</v>
      </c>
      <c r="K170" s="190" t="s">
        <v>146</v>
      </c>
      <c r="L170" s="195"/>
      <c r="M170" s="196" t="s">
        <v>22</v>
      </c>
      <c r="N170" s="197" t="s">
        <v>47</v>
      </c>
      <c r="O170" s="63"/>
      <c r="P170" s="186">
        <f t="shared" si="21"/>
        <v>0</v>
      </c>
      <c r="Q170" s="186">
        <v>0</v>
      </c>
      <c r="R170" s="186">
        <f t="shared" si="22"/>
        <v>0</v>
      </c>
      <c r="S170" s="186">
        <v>0</v>
      </c>
      <c r="T170" s="187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2" t="s">
        <v>463</v>
      </c>
      <c r="AT170" s="182" t="s">
        <v>460</v>
      </c>
      <c r="AU170" s="182" t="s">
        <v>23</v>
      </c>
      <c r="AY170" s="16" t="s">
        <v>131</v>
      </c>
      <c r="BE170" s="183">
        <f t="shared" si="24"/>
        <v>0</v>
      </c>
      <c r="BF170" s="183">
        <f t="shared" si="25"/>
        <v>0</v>
      </c>
      <c r="BG170" s="183">
        <f t="shared" si="26"/>
        <v>0</v>
      </c>
      <c r="BH170" s="183">
        <f t="shared" si="27"/>
        <v>0</v>
      </c>
      <c r="BI170" s="183">
        <f t="shared" si="28"/>
        <v>0</v>
      </c>
      <c r="BJ170" s="16" t="s">
        <v>23</v>
      </c>
      <c r="BK170" s="183">
        <f t="shared" si="29"/>
        <v>0</v>
      </c>
      <c r="BL170" s="16" t="s">
        <v>463</v>
      </c>
      <c r="BM170" s="182" t="s">
        <v>472</v>
      </c>
    </row>
    <row r="171" spans="1:65" s="2" customFormat="1" ht="24.15" customHeight="1">
      <c r="A171" s="33"/>
      <c r="B171" s="34"/>
      <c r="C171" s="188" t="s">
        <v>473</v>
      </c>
      <c r="D171" s="188" t="s">
        <v>460</v>
      </c>
      <c r="E171" s="189" t="s">
        <v>474</v>
      </c>
      <c r="F171" s="190" t="s">
        <v>475</v>
      </c>
      <c r="G171" s="191" t="s">
        <v>145</v>
      </c>
      <c r="H171" s="192">
        <v>1</v>
      </c>
      <c r="I171" s="193"/>
      <c r="J171" s="194">
        <f t="shared" si="20"/>
        <v>0</v>
      </c>
      <c r="K171" s="190" t="s">
        <v>146</v>
      </c>
      <c r="L171" s="195"/>
      <c r="M171" s="196" t="s">
        <v>22</v>
      </c>
      <c r="N171" s="197" t="s">
        <v>47</v>
      </c>
      <c r="O171" s="63"/>
      <c r="P171" s="186">
        <f t="shared" si="21"/>
        <v>0</v>
      </c>
      <c r="Q171" s="186">
        <v>0</v>
      </c>
      <c r="R171" s="186">
        <f t="shared" si="22"/>
        <v>0</v>
      </c>
      <c r="S171" s="186">
        <v>0</v>
      </c>
      <c r="T171" s="187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2" t="s">
        <v>463</v>
      </c>
      <c r="AT171" s="182" t="s">
        <v>460</v>
      </c>
      <c r="AU171" s="182" t="s">
        <v>23</v>
      </c>
      <c r="AY171" s="16" t="s">
        <v>131</v>
      </c>
      <c r="BE171" s="183">
        <f t="shared" si="24"/>
        <v>0</v>
      </c>
      <c r="BF171" s="183">
        <f t="shared" si="25"/>
        <v>0</v>
      </c>
      <c r="BG171" s="183">
        <f t="shared" si="26"/>
        <v>0</v>
      </c>
      <c r="BH171" s="183">
        <f t="shared" si="27"/>
        <v>0</v>
      </c>
      <c r="BI171" s="183">
        <f t="shared" si="28"/>
        <v>0</v>
      </c>
      <c r="BJ171" s="16" t="s">
        <v>23</v>
      </c>
      <c r="BK171" s="183">
        <f t="shared" si="29"/>
        <v>0</v>
      </c>
      <c r="BL171" s="16" t="s">
        <v>463</v>
      </c>
      <c r="BM171" s="182" t="s">
        <v>476</v>
      </c>
    </row>
    <row r="172" spans="1:65" s="2" customFormat="1" ht="24.15" customHeight="1">
      <c r="A172" s="33"/>
      <c r="B172" s="34"/>
      <c r="C172" s="188" t="s">
        <v>477</v>
      </c>
      <c r="D172" s="188" t="s">
        <v>460</v>
      </c>
      <c r="E172" s="189" t="s">
        <v>478</v>
      </c>
      <c r="F172" s="190" t="s">
        <v>479</v>
      </c>
      <c r="G172" s="191" t="s">
        <v>145</v>
      </c>
      <c r="H172" s="192">
        <v>4</v>
      </c>
      <c r="I172" s="193"/>
      <c r="J172" s="194">
        <f t="shared" si="20"/>
        <v>0</v>
      </c>
      <c r="K172" s="190" t="s">
        <v>146</v>
      </c>
      <c r="L172" s="195"/>
      <c r="M172" s="196" t="s">
        <v>22</v>
      </c>
      <c r="N172" s="197" t="s">
        <v>47</v>
      </c>
      <c r="O172" s="63"/>
      <c r="P172" s="186">
        <f t="shared" si="21"/>
        <v>0</v>
      </c>
      <c r="Q172" s="186">
        <v>0</v>
      </c>
      <c r="R172" s="186">
        <f t="shared" si="22"/>
        <v>0</v>
      </c>
      <c r="S172" s="186">
        <v>0</v>
      </c>
      <c r="T172" s="187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2" t="s">
        <v>463</v>
      </c>
      <c r="AT172" s="182" t="s">
        <v>460</v>
      </c>
      <c r="AU172" s="182" t="s">
        <v>23</v>
      </c>
      <c r="AY172" s="16" t="s">
        <v>131</v>
      </c>
      <c r="BE172" s="183">
        <f t="shared" si="24"/>
        <v>0</v>
      </c>
      <c r="BF172" s="183">
        <f t="shared" si="25"/>
        <v>0</v>
      </c>
      <c r="BG172" s="183">
        <f t="shared" si="26"/>
        <v>0</v>
      </c>
      <c r="BH172" s="183">
        <f t="shared" si="27"/>
        <v>0</v>
      </c>
      <c r="BI172" s="183">
        <f t="shared" si="28"/>
        <v>0</v>
      </c>
      <c r="BJ172" s="16" t="s">
        <v>23</v>
      </c>
      <c r="BK172" s="183">
        <f t="shared" si="29"/>
        <v>0</v>
      </c>
      <c r="BL172" s="16" t="s">
        <v>463</v>
      </c>
      <c r="BM172" s="182" t="s">
        <v>480</v>
      </c>
    </row>
    <row r="173" spans="1:65" s="2" customFormat="1" ht="24.15" customHeight="1">
      <c r="A173" s="33"/>
      <c r="B173" s="34"/>
      <c r="C173" s="188" t="s">
        <v>481</v>
      </c>
      <c r="D173" s="188" t="s">
        <v>460</v>
      </c>
      <c r="E173" s="189" t="s">
        <v>482</v>
      </c>
      <c r="F173" s="190" t="s">
        <v>483</v>
      </c>
      <c r="G173" s="191" t="s">
        <v>145</v>
      </c>
      <c r="H173" s="192">
        <v>5</v>
      </c>
      <c r="I173" s="193"/>
      <c r="J173" s="194">
        <f t="shared" si="20"/>
        <v>0</v>
      </c>
      <c r="K173" s="190" t="s">
        <v>146</v>
      </c>
      <c r="L173" s="195"/>
      <c r="M173" s="196" t="s">
        <v>22</v>
      </c>
      <c r="N173" s="197" t="s">
        <v>47</v>
      </c>
      <c r="O173" s="63"/>
      <c r="P173" s="186">
        <f t="shared" si="21"/>
        <v>0</v>
      </c>
      <c r="Q173" s="186">
        <v>0</v>
      </c>
      <c r="R173" s="186">
        <f t="shared" si="22"/>
        <v>0</v>
      </c>
      <c r="S173" s="186">
        <v>0</v>
      </c>
      <c r="T173" s="187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2" t="s">
        <v>463</v>
      </c>
      <c r="AT173" s="182" t="s">
        <v>460</v>
      </c>
      <c r="AU173" s="182" t="s">
        <v>23</v>
      </c>
      <c r="AY173" s="16" t="s">
        <v>131</v>
      </c>
      <c r="BE173" s="183">
        <f t="shared" si="24"/>
        <v>0</v>
      </c>
      <c r="BF173" s="183">
        <f t="shared" si="25"/>
        <v>0</v>
      </c>
      <c r="BG173" s="183">
        <f t="shared" si="26"/>
        <v>0</v>
      </c>
      <c r="BH173" s="183">
        <f t="shared" si="27"/>
        <v>0</v>
      </c>
      <c r="BI173" s="183">
        <f t="shared" si="28"/>
        <v>0</v>
      </c>
      <c r="BJ173" s="16" t="s">
        <v>23</v>
      </c>
      <c r="BK173" s="183">
        <f t="shared" si="29"/>
        <v>0</v>
      </c>
      <c r="BL173" s="16" t="s">
        <v>463</v>
      </c>
      <c r="BM173" s="182" t="s">
        <v>484</v>
      </c>
    </row>
    <row r="174" spans="1:65" s="2" customFormat="1" ht="24.15" customHeight="1">
      <c r="A174" s="33"/>
      <c r="B174" s="34"/>
      <c r="C174" s="188" t="s">
        <v>485</v>
      </c>
      <c r="D174" s="188" t="s">
        <v>460</v>
      </c>
      <c r="E174" s="189" t="s">
        <v>486</v>
      </c>
      <c r="F174" s="190" t="s">
        <v>487</v>
      </c>
      <c r="G174" s="191" t="s">
        <v>145</v>
      </c>
      <c r="H174" s="192">
        <v>11</v>
      </c>
      <c r="I174" s="193"/>
      <c r="J174" s="194">
        <f t="shared" si="20"/>
        <v>0</v>
      </c>
      <c r="K174" s="190" t="s">
        <v>146</v>
      </c>
      <c r="L174" s="195"/>
      <c r="M174" s="196" t="s">
        <v>22</v>
      </c>
      <c r="N174" s="197" t="s">
        <v>47</v>
      </c>
      <c r="O174" s="63"/>
      <c r="P174" s="186">
        <f t="shared" si="21"/>
        <v>0</v>
      </c>
      <c r="Q174" s="186">
        <v>0</v>
      </c>
      <c r="R174" s="186">
        <f t="shared" si="22"/>
        <v>0</v>
      </c>
      <c r="S174" s="186">
        <v>0</v>
      </c>
      <c r="T174" s="187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2" t="s">
        <v>463</v>
      </c>
      <c r="AT174" s="182" t="s">
        <v>460</v>
      </c>
      <c r="AU174" s="182" t="s">
        <v>23</v>
      </c>
      <c r="AY174" s="16" t="s">
        <v>131</v>
      </c>
      <c r="BE174" s="183">
        <f t="shared" si="24"/>
        <v>0</v>
      </c>
      <c r="BF174" s="183">
        <f t="shared" si="25"/>
        <v>0</v>
      </c>
      <c r="BG174" s="183">
        <f t="shared" si="26"/>
        <v>0</v>
      </c>
      <c r="BH174" s="183">
        <f t="shared" si="27"/>
        <v>0</v>
      </c>
      <c r="BI174" s="183">
        <f t="shared" si="28"/>
        <v>0</v>
      </c>
      <c r="BJ174" s="16" t="s">
        <v>23</v>
      </c>
      <c r="BK174" s="183">
        <f t="shared" si="29"/>
        <v>0</v>
      </c>
      <c r="BL174" s="16" t="s">
        <v>463</v>
      </c>
      <c r="BM174" s="182" t="s">
        <v>488</v>
      </c>
    </row>
    <row r="175" spans="1:65" s="2" customFormat="1" ht="24.15" customHeight="1">
      <c r="A175" s="33"/>
      <c r="B175" s="34"/>
      <c r="C175" s="188" t="s">
        <v>489</v>
      </c>
      <c r="D175" s="188" t="s">
        <v>460</v>
      </c>
      <c r="E175" s="189" t="s">
        <v>490</v>
      </c>
      <c r="F175" s="190" t="s">
        <v>491</v>
      </c>
      <c r="G175" s="191" t="s">
        <v>145</v>
      </c>
      <c r="H175" s="192">
        <v>3</v>
      </c>
      <c r="I175" s="193"/>
      <c r="J175" s="194">
        <f t="shared" si="20"/>
        <v>0</v>
      </c>
      <c r="K175" s="190" t="s">
        <v>146</v>
      </c>
      <c r="L175" s="195"/>
      <c r="M175" s="196" t="s">
        <v>22</v>
      </c>
      <c r="N175" s="197" t="s">
        <v>47</v>
      </c>
      <c r="O175" s="63"/>
      <c r="P175" s="186">
        <f t="shared" si="21"/>
        <v>0</v>
      </c>
      <c r="Q175" s="186">
        <v>0</v>
      </c>
      <c r="R175" s="186">
        <f t="shared" si="22"/>
        <v>0</v>
      </c>
      <c r="S175" s="186">
        <v>0</v>
      </c>
      <c r="T175" s="187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2" t="s">
        <v>463</v>
      </c>
      <c r="AT175" s="182" t="s">
        <v>460</v>
      </c>
      <c r="AU175" s="182" t="s">
        <v>23</v>
      </c>
      <c r="AY175" s="16" t="s">
        <v>131</v>
      </c>
      <c r="BE175" s="183">
        <f t="shared" si="24"/>
        <v>0</v>
      </c>
      <c r="BF175" s="183">
        <f t="shared" si="25"/>
        <v>0</v>
      </c>
      <c r="BG175" s="183">
        <f t="shared" si="26"/>
        <v>0</v>
      </c>
      <c r="BH175" s="183">
        <f t="shared" si="27"/>
        <v>0</v>
      </c>
      <c r="BI175" s="183">
        <f t="shared" si="28"/>
        <v>0</v>
      </c>
      <c r="BJ175" s="16" t="s">
        <v>23</v>
      </c>
      <c r="BK175" s="183">
        <f t="shared" si="29"/>
        <v>0</v>
      </c>
      <c r="BL175" s="16" t="s">
        <v>463</v>
      </c>
      <c r="BM175" s="182" t="s">
        <v>492</v>
      </c>
    </row>
    <row r="176" spans="1:65" s="2" customFormat="1" ht="24.15" customHeight="1">
      <c r="A176" s="33"/>
      <c r="B176" s="34"/>
      <c r="C176" s="188" t="s">
        <v>493</v>
      </c>
      <c r="D176" s="188" t="s">
        <v>460</v>
      </c>
      <c r="E176" s="189" t="s">
        <v>494</v>
      </c>
      <c r="F176" s="190" t="s">
        <v>495</v>
      </c>
      <c r="G176" s="191" t="s">
        <v>145</v>
      </c>
      <c r="H176" s="192">
        <v>1</v>
      </c>
      <c r="I176" s="193"/>
      <c r="J176" s="194">
        <f t="shared" si="20"/>
        <v>0</v>
      </c>
      <c r="K176" s="190" t="s">
        <v>146</v>
      </c>
      <c r="L176" s="195"/>
      <c r="M176" s="196" t="s">
        <v>22</v>
      </c>
      <c r="N176" s="197" t="s">
        <v>47</v>
      </c>
      <c r="O176" s="63"/>
      <c r="P176" s="186">
        <f t="shared" si="21"/>
        <v>0</v>
      </c>
      <c r="Q176" s="186">
        <v>0</v>
      </c>
      <c r="R176" s="186">
        <f t="shared" si="22"/>
        <v>0</v>
      </c>
      <c r="S176" s="186">
        <v>0</v>
      </c>
      <c r="T176" s="187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2" t="s">
        <v>463</v>
      </c>
      <c r="AT176" s="182" t="s">
        <v>460</v>
      </c>
      <c r="AU176" s="182" t="s">
        <v>23</v>
      </c>
      <c r="AY176" s="16" t="s">
        <v>131</v>
      </c>
      <c r="BE176" s="183">
        <f t="shared" si="24"/>
        <v>0</v>
      </c>
      <c r="BF176" s="183">
        <f t="shared" si="25"/>
        <v>0</v>
      </c>
      <c r="BG176" s="183">
        <f t="shared" si="26"/>
        <v>0</v>
      </c>
      <c r="BH176" s="183">
        <f t="shared" si="27"/>
        <v>0</v>
      </c>
      <c r="BI176" s="183">
        <f t="shared" si="28"/>
        <v>0</v>
      </c>
      <c r="BJ176" s="16" t="s">
        <v>23</v>
      </c>
      <c r="BK176" s="183">
        <f t="shared" si="29"/>
        <v>0</v>
      </c>
      <c r="BL176" s="16" t="s">
        <v>463</v>
      </c>
      <c r="BM176" s="182" t="s">
        <v>496</v>
      </c>
    </row>
    <row r="177" spans="1:65" s="2" customFormat="1" ht="21.75" customHeight="1">
      <c r="A177" s="33"/>
      <c r="B177" s="34"/>
      <c r="C177" s="188" t="s">
        <v>497</v>
      </c>
      <c r="D177" s="188" t="s">
        <v>460</v>
      </c>
      <c r="E177" s="189" t="s">
        <v>498</v>
      </c>
      <c r="F177" s="190" t="s">
        <v>499</v>
      </c>
      <c r="G177" s="191" t="s">
        <v>145</v>
      </c>
      <c r="H177" s="192">
        <v>1</v>
      </c>
      <c r="I177" s="193"/>
      <c r="J177" s="194">
        <f t="shared" si="20"/>
        <v>0</v>
      </c>
      <c r="K177" s="190" t="s">
        <v>146</v>
      </c>
      <c r="L177" s="195"/>
      <c r="M177" s="196" t="s">
        <v>22</v>
      </c>
      <c r="N177" s="197" t="s">
        <v>47</v>
      </c>
      <c r="O177" s="63"/>
      <c r="P177" s="186">
        <f t="shared" si="21"/>
        <v>0</v>
      </c>
      <c r="Q177" s="186">
        <v>0</v>
      </c>
      <c r="R177" s="186">
        <f t="shared" si="22"/>
        <v>0</v>
      </c>
      <c r="S177" s="186">
        <v>0</v>
      </c>
      <c r="T177" s="187">
        <f t="shared" si="2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2" t="s">
        <v>463</v>
      </c>
      <c r="AT177" s="182" t="s">
        <v>460</v>
      </c>
      <c r="AU177" s="182" t="s">
        <v>23</v>
      </c>
      <c r="AY177" s="16" t="s">
        <v>131</v>
      </c>
      <c r="BE177" s="183">
        <f t="shared" si="24"/>
        <v>0</v>
      </c>
      <c r="BF177" s="183">
        <f t="shared" si="25"/>
        <v>0</v>
      </c>
      <c r="BG177" s="183">
        <f t="shared" si="26"/>
        <v>0</v>
      </c>
      <c r="BH177" s="183">
        <f t="shared" si="27"/>
        <v>0</v>
      </c>
      <c r="BI177" s="183">
        <f t="shared" si="28"/>
        <v>0</v>
      </c>
      <c r="BJ177" s="16" t="s">
        <v>23</v>
      </c>
      <c r="BK177" s="183">
        <f t="shared" si="29"/>
        <v>0</v>
      </c>
      <c r="BL177" s="16" t="s">
        <v>463</v>
      </c>
      <c r="BM177" s="182" t="s">
        <v>500</v>
      </c>
    </row>
    <row r="178" spans="1:65" s="2" customFormat="1" ht="24.15" customHeight="1">
      <c r="A178" s="33"/>
      <c r="B178" s="34"/>
      <c r="C178" s="188" t="s">
        <v>501</v>
      </c>
      <c r="D178" s="188" t="s">
        <v>460</v>
      </c>
      <c r="E178" s="189" t="s">
        <v>502</v>
      </c>
      <c r="F178" s="190" t="s">
        <v>503</v>
      </c>
      <c r="G178" s="191" t="s">
        <v>145</v>
      </c>
      <c r="H178" s="192">
        <v>100</v>
      </c>
      <c r="I178" s="193"/>
      <c r="J178" s="194">
        <f t="shared" si="20"/>
        <v>0</v>
      </c>
      <c r="K178" s="190" t="s">
        <v>146</v>
      </c>
      <c r="L178" s="195"/>
      <c r="M178" s="196" t="s">
        <v>22</v>
      </c>
      <c r="N178" s="197" t="s">
        <v>47</v>
      </c>
      <c r="O178" s="63"/>
      <c r="P178" s="186">
        <f t="shared" si="21"/>
        <v>0</v>
      </c>
      <c r="Q178" s="186">
        <v>0</v>
      </c>
      <c r="R178" s="186">
        <f t="shared" si="22"/>
        <v>0</v>
      </c>
      <c r="S178" s="186">
        <v>0</v>
      </c>
      <c r="T178" s="187">
        <f t="shared" si="2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2" t="s">
        <v>463</v>
      </c>
      <c r="AT178" s="182" t="s">
        <v>460</v>
      </c>
      <c r="AU178" s="182" t="s">
        <v>23</v>
      </c>
      <c r="AY178" s="16" t="s">
        <v>131</v>
      </c>
      <c r="BE178" s="183">
        <f t="shared" si="24"/>
        <v>0</v>
      </c>
      <c r="BF178" s="183">
        <f t="shared" si="25"/>
        <v>0</v>
      </c>
      <c r="BG178" s="183">
        <f t="shared" si="26"/>
        <v>0</v>
      </c>
      <c r="BH178" s="183">
        <f t="shared" si="27"/>
        <v>0</v>
      </c>
      <c r="BI178" s="183">
        <f t="shared" si="28"/>
        <v>0</v>
      </c>
      <c r="BJ178" s="16" t="s">
        <v>23</v>
      </c>
      <c r="BK178" s="183">
        <f t="shared" si="29"/>
        <v>0</v>
      </c>
      <c r="BL178" s="16" t="s">
        <v>463</v>
      </c>
      <c r="BM178" s="182" t="s">
        <v>504</v>
      </c>
    </row>
    <row r="179" spans="1:65" s="2" customFormat="1" ht="16.5" customHeight="1">
      <c r="A179" s="33"/>
      <c r="B179" s="34"/>
      <c r="C179" s="188" t="s">
        <v>505</v>
      </c>
      <c r="D179" s="188" t="s">
        <v>460</v>
      </c>
      <c r="E179" s="189" t="s">
        <v>506</v>
      </c>
      <c r="F179" s="190" t="s">
        <v>507</v>
      </c>
      <c r="G179" s="191" t="s">
        <v>145</v>
      </c>
      <c r="H179" s="192">
        <v>2</v>
      </c>
      <c r="I179" s="193"/>
      <c r="J179" s="194">
        <f t="shared" si="20"/>
        <v>0</v>
      </c>
      <c r="K179" s="190" t="s">
        <v>146</v>
      </c>
      <c r="L179" s="195"/>
      <c r="M179" s="196" t="s">
        <v>22</v>
      </c>
      <c r="N179" s="197" t="s">
        <v>47</v>
      </c>
      <c r="O179" s="63"/>
      <c r="P179" s="186">
        <f t="shared" si="21"/>
        <v>0</v>
      </c>
      <c r="Q179" s="186">
        <v>0</v>
      </c>
      <c r="R179" s="186">
        <f t="shared" si="22"/>
        <v>0</v>
      </c>
      <c r="S179" s="186">
        <v>0</v>
      </c>
      <c r="T179" s="187">
        <f t="shared" si="2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2" t="s">
        <v>463</v>
      </c>
      <c r="AT179" s="182" t="s">
        <v>460</v>
      </c>
      <c r="AU179" s="182" t="s">
        <v>23</v>
      </c>
      <c r="AY179" s="16" t="s">
        <v>131</v>
      </c>
      <c r="BE179" s="183">
        <f t="shared" si="24"/>
        <v>0</v>
      </c>
      <c r="BF179" s="183">
        <f t="shared" si="25"/>
        <v>0</v>
      </c>
      <c r="BG179" s="183">
        <f t="shared" si="26"/>
        <v>0</v>
      </c>
      <c r="BH179" s="183">
        <f t="shared" si="27"/>
        <v>0</v>
      </c>
      <c r="BI179" s="183">
        <f t="shared" si="28"/>
        <v>0</v>
      </c>
      <c r="BJ179" s="16" t="s">
        <v>23</v>
      </c>
      <c r="BK179" s="183">
        <f t="shared" si="29"/>
        <v>0</v>
      </c>
      <c r="BL179" s="16" t="s">
        <v>463</v>
      </c>
      <c r="BM179" s="182" t="s">
        <v>508</v>
      </c>
    </row>
    <row r="180" spans="1:65" s="2" customFormat="1" ht="16.5" customHeight="1">
      <c r="A180" s="33"/>
      <c r="B180" s="34"/>
      <c r="C180" s="188" t="s">
        <v>509</v>
      </c>
      <c r="D180" s="188" t="s">
        <v>460</v>
      </c>
      <c r="E180" s="189" t="s">
        <v>510</v>
      </c>
      <c r="F180" s="190" t="s">
        <v>511</v>
      </c>
      <c r="G180" s="191" t="s">
        <v>145</v>
      </c>
      <c r="H180" s="192">
        <v>1</v>
      </c>
      <c r="I180" s="193"/>
      <c r="J180" s="194">
        <f t="shared" si="20"/>
        <v>0</v>
      </c>
      <c r="K180" s="190" t="s">
        <v>146</v>
      </c>
      <c r="L180" s="195"/>
      <c r="M180" s="196" t="s">
        <v>22</v>
      </c>
      <c r="N180" s="197" t="s">
        <v>47</v>
      </c>
      <c r="O180" s="63"/>
      <c r="P180" s="186">
        <f t="shared" si="21"/>
        <v>0</v>
      </c>
      <c r="Q180" s="186">
        <v>0</v>
      </c>
      <c r="R180" s="186">
        <f t="shared" si="22"/>
        <v>0</v>
      </c>
      <c r="S180" s="186">
        <v>0</v>
      </c>
      <c r="T180" s="187">
        <f t="shared" si="2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2" t="s">
        <v>463</v>
      </c>
      <c r="AT180" s="182" t="s">
        <v>460</v>
      </c>
      <c r="AU180" s="182" t="s">
        <v>23</v>
      </c>
      <c r="AY180" s="16" t="s">
        <v>131</v>
      </c>
      <c r="BE180" s="183">
        <f t="shared" si="24"/>
        <v>0</v>
      </c>
      <c r="BF180" s="183">
        <f t="shared" si="25"/>
        <v>0</v>
      </c>
      <c r="BG180" s="183">
        <f t="shared" si="26"/>
        <v>0</v>
      </c>
      <c r="BH180" s="183">
        <f t="shared" si="27"/>
        <v>0</v>
      </c>
      <c r="BI180" s="183">
        <f t="shared" si="28"/>
        <v>0</v>
      </c>
      <c r="BJ180" s="16" t="s">
        <v>23</v>
      </c>
      <c r="BK180" s="183">
        <f t="shared" si="29"/>
        <v>0</v>
      </c>
      <c r="BL180" s="16" t="s">
        <v>463</v>
      </c>
      <c r="BM180" s="182" t="s">
        <v>512</v>
      </c>
    </row>
    <row r="181" spans="1:65" s="2" customFormat="1" ht="16.5" customHeight="1">
      <c r="A181" s="33"/>
      <c r="B181" s="34"/>
      <c r="C181" s="188" t="s">
        <v>513</v>
      </c>
      <c r="D181" s="188" t="s">
        <v>460</v>
      </c>
      <c r="E181" s="189" t="s">
        <v>514</v>
      </c>
      <c r="F181" s="190" t="s">
        <v>515</v>
      </c>
      <c r="G181" s="191" t="s">
        <v>145</v>
      </c>
      <c r="H181" s="192">
        <v>2</v>
      </c>
      <c r="I181" s="193"/>
      <c r="J181" s="194">
        <f t="shared" si="20"/>
        <v>0</v>
      </c>
      <c r="K181" s="190" t="s">
        <v>146</v>
      </c>
      <c r="L181" s="195"/>
      <c r="M181" s="196" t="s">
        <v>22</v>
      </c>
      <c r="N181" s="197" t="s">
        <v>47</v>
      </c>
      <c r="O181" s="63"/>
      <c r="P181" s="186">
        <f t="shared" si="21"/>
        <v>0</v>
      </c>
      <c r="Q181" s="186">
        <v>0</v>
      </c>
      <c r="R181" s="186">
        <f t="shared" si="22"/>
        <v>0</v>
      </c>
      <c r="S181" s="186">
        <v>0</v>
      </c>
      <c r="T181" s="187">
        <f t="shared" si="2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2" t="s">
        <v>463</v>
      </c>
      <c r="AT181" s="182" t="s">
        <v>460</v>
      </c>
      <c r="AU181" s="182" t="s">
        <v>23</v>
      </c>
      <c r="AY181" s="16" t="s">
        <v>131</v>
      </c>
      <c r="BE181" s="183">
        <f t="shared" si="24"/>
        <v>0</v>
      </c>
      <c r="BF181" s="183">
        <f t="shared" si="25"/>
        <v>0</v>
      </c>
      <c r="BG181" s="183">
        <f t="shared" si="26"/>
        <v>0</v>
      </c>
      <c r="BH181" s="183">
        <f t="shared" si="27"/>
        <v>0</v>
      </c>
      <c r="BI181" s="183">
        <f t="shared" si="28"/>
        <v>0</v>
      </c>
      <c r="BJ181" s="16" t="s">
        <v>23</v>
      </c>
      <c r="BK181" s="183">
        <f t="shared" si="29"/>
        <v>0</v>
      </c>
      <c r="BL181" s="16" t="s">
        <v>463</v>
      </c>
      <c r="BM181" s="182" t="s">
        <v>516</v>
      </c>
    </row>
    <row r="182" spans="1:65" s="2" customFormat="1" ht="21.75" customHeight="1">
      <c r="A182" s="33"/>
      <c r="B182" s="34"/>
      <c r="C182" s="188" t="s">
        <v>517</v>
      </c>
      <c r="D182" s="188" t="s">
        <v>460</v>
      </c>
      <c r="E182" s="189" t="s">
        <v>518</v>
      </c>
      <c r="F182" s="190" t="s">
        <v>519</v>
      </c>
      <c r="G182" s="191" t="s">
        <v>145</v>
      </c>
      <c r="H182" s="192">
        <v>1</v>
      </c>
      <c r="I182" s="193"/>
      <c r="J182" s="194">
        <f t="shared" si="20"/>
        <v>0</v>
      </c>
      <c r="K182" s="190" t="s">
        <v>146</v>
      </c>
      <c r="L182" s="195"/>
      <c r="M182" s="196" t="s">
        <v>22</v>
      </c>
      <c r="N182" s="197" t="s">
        <v>47</v>
      </c>
      <c r="O182" s="63"/>
      <c r="P182" s="186">
        <f t="shared" si="21"/>
        <v>0</v>
      </c>
      <c r="Q182" s="186">
        <v>0</v>
      </c>
      <c r="R182" s="186">
        <f t="shared" si="22"/>
        <v>0</v>
      </c>
      <c r="S182" s="186">
        <v>0</v>
      </c>
      <c r="T182" s="187">
        <f t="shared" si="2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2" t="s">
        <v>463</v>
      </c>
      <c r="AT182" s="182" t="s">
        <v>460</v>
      </c>
      <c r="AU182" s="182" t="s">
        <v>23</v>
      </c>
      <c r="AY182" s="16" t="s">
        <v>131</v>
      </c>
      <c r="BE182" s="183">
        <f t="shared" si="24"/>
        <v>0</v>
      </c>
      <c r="BF182" s="183">
        <f t="shared" si="25"/>
        <v>0</v>
      </c>
      <c r="BG182" s="183">
        <f t="shared" si="26"/>
        <v>0</v>
      </c>
      <c r="BH182" s="183">
        <f t="shared" si="27"/>
        <v>0</v>
      </c>
      <c r="BI182" s="183">
        <f t="shared" si="28"/>
        <v>0</v>
      </c>
      <c r="BJ182" s="16" t="s">
        <v>23</v>
      </c>
      <c r="BK182" s="183">
        <f t="shared" si="29"/>
        <v>0</v>
      </c>
      <c r="BL182" s="16" t="s">
        <v>463</v>
      </c>
      <c r="BM182" s="182" t="s">
        <v>520</v>
      </c>
    </row>
    <row r="183" spans="1:65" s="2" customFormat="1" ht="24.15" customHeight="1">
      <c r="A183" s="33"/>
      <c r="B183" s="34"/>
      <c r="C183" s="188" t="s">
        <v>521</v>
      </c>
      <c r="D183" s="188" t="s">
        <v>460</v>
      </c>
      <c r="E183" s="189" t="s">
        <v>522</v>
      </c>
      <c r="F183" s="190" t="s">
        <v>523</v>
      </c>
      <c r="G183" s="191" t="s">
        <v>145</v>
      </c>
      <c r="H183" s="192">
        <v>1</v>
      </c>
      <c r="I183" s="193"/>
      <c r="J183" s="194">
        <f t="shared" si="20"/>
        <v>0</v>
      </c>
      <c r="K183" s="190" t="s">
        <v>146</v>
      </c>
      <c r="L183" s="195"/>
      <c r="M183" s="196" t="s">
        <v>22</v>
      </c>
      <c r="N183" s="197" t="s">
        <v>47</v>
      </c>
      <c r="O183" s="63"/>
      <c r="P183" s="186">
        <f t="shared" si="21"/>
        <v>0</v>
      </c>
      <c r="Q183" s="186">
        <v>0</v>
      </c>
      <c r="R183" s="186">
        <f t="shared" si="22"/>
        <v>0</v>
      </c>
      <c r="S183" s="186">
        <v>0</v>
      </c>
      <c r="T183" s="187">
        <f t="shared" si="2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2" t="s">
        <v>463</v>
      </c>
      <c r="AT183" s="182" t="s">
        <v>460</v>
      </c>
      <c r="AU183" s="182" t="s">
        <v>23</v>
      </c>
      <c r="AY183" s="16" t="s">
        <v>131</v>
      </c>
      <c r="BE183" s="183">
        <f t="shared" si="24"/>
        <v>0</v>
      </c>
      <c r="BF183" s="183">
        <f t="shared" si="25"/>
        <v>0</v>
      </c>
      <c r="BG183" s="183">
        <f t="shared" si="26"/>
        <v>0</v>
      </c>
      <c r="BH183" s="183">
        <f t="shared" si="27"/>
        <v>0</v>
      </c>
      <c r="BI183" s="183">
        <f t="shared" si="28"/>
        <v>0</v>
      </c>
      <c r="BJ183" s="16" t="s">
        <v>23</v>
      </c>
      <c r="BK183" s="183">
        <f t="shared" si="29"/>
        <v>0</v>
      </c>
      <c r="BL183" s="16" t="s">
        <v>463</v>
      </c>
      <c r="BM183" s="182" t="s">
        <v>524</v>
      </c>
    </row>
    <row r="184" spans="1:65" s="2" customFormat="1" ht="24.15" customHeight="1">
      <c r="A184" s="33"/>
      <c r="B184" s="34"/>
      <c r="C184" s="188" t="s">
        <v>525</v>
      </c>
      <c r="D184" s="188" t="s">
        <v>460</v>
      </c>
      <c r="E184" s="189" t="s">
        <v>526</v>
      </c>
      <c r="F184" s="190" t="s">
        <v>527</v>
      </c>
      <c r="G184" s="191" t="s">
        <v>145</v>
      </c>
      <c r="H184" s="192">
        <v>3</v>
      </c>
      <c r="I184" s="193"/>
      <c r="J184" s="194">
        <f t="shared" ref="J184:J215" si="30">ROUND(I184*H184,2)</f>
        <v>0</v>
      </c>
      <c r="K184" s="190" t="s">
        <v>146</v>
      </c>
      <c r="L184" s="195"/>
      <c r="M184" s="196" t="s">
        <v>22</v>
      </c>
      <c r="N184" s="197" t="s">
        <v>47</v>
      </c>
      <c r="O184" s="63"/>
      <c r="P184" s="186">
        <f t="shared" ref="P184:P215" si="31">O184*H184</f>
        <v>0</v>
      </c>
      <c r="Q184" s="186">
        <v>0</v>
      </c>
      <c r="R184" s="186">
        <f t="shared" ref="R184:R215" si="32">Q184*H184</f>
        <v>0</v>
      </c>
      <c r="S184" s="186">
        <v>0</v>
      </c>
      <c r="T184" s="187">
        <f t="shared" ref="T184:T215" si="33"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2" t="s">
        <v>463</v>
      </c>
      <c r="AT184" s="182" t="s">
        <v>460</v>
      </c>
      <c r="AU184" s="182" t="s">
        <v>23</v>
      </c>
      <c r="AY184" s="16" t="s">
        <v>131</v>
      </c>
      <c r="BE184" s="183">
        <f t="shared" ref="BE184:BE198" si="34">IF(N184="základní",J184,0)</f>
        <v>0</v>
      </c>
      <c r="BF184" s="183">
        <f t="shared" ref="BF184:BF198" si="35">IF(N184="snížená",J184,0)</f>
        <v>0</v>
      </c>
      <c r="BG184" s="183">
        <f t="shared" ref="BG184:BG198" si="36">IF(N184="zákl. přenesená",J184,0)</f>
        <v>0</v>
      </c>
      <c r="BH184" s="183">
        <f t="shared" ref="BH184:BH198" si="37">IF(N184="sníž. přenesená",J184,0)</f>
        <v>0</v>
      </c>
      <c r="BI184" s="183">
        <f t="shared" ref="BI184:BI198" si="38">IF(N184="nulová",J184,0)</f>
        <v>0</v>
      </c>
      <c r="BJ184" s="16" t="s">
        <v>23</v>
      </c>
      <c r="BK184" s="183">
        <f t="shared" ref="BK184:BK198" si="39">ROUND(I184*H184,2)</f>
        <v>0</v>
      </c>
      <c r="BL184" s="16" t="s">
        <v>463</v>
      </c>
      <c r="BM184" s="182" t="s">
        <v>528</v>
      </c>
    </row>
    <row r="185" spans="1:65" s="2" customFormat="1" ht="24.15" customHeight="1">
      <c r="A185" s="33"/>
      <c r="B185" s="34"/>
      <c r="C185" s="188" t="s">
        <v>529</v>
      </c>
      <c r="D185" s="188" t="s">
        <v>460</v>
      </c>
      <c r="E185" s="189" t="s">
        <v>530</v>
      </c>
      <c r="F185" s="190" t="s">
        <v>531</v>
      </c>
      <c r="G185" s="191" t="s">
        <v>145</v>
      </c>
      <c r="H185" s="192">
        <v>1</v>
      </c>
      <c r="I185" s="193"/>
      <c r="J185" s="194">
        <f t="shared" si="30"/>
        <v>0</v>
      </c>
      <c r="K185" s="190" t="s">
        <v>146</v>
      </c>
      <c r="L185" s="195"/>
      <c r="M185" s="196" t="s">
        <v>22</v>
      </c>
      <c r="N185" s="197" t="s">
        <v>47</v>
      </c>
      <c r="O185" s="63"/>
      <c r="P185" s="186">
        <f t="shared" si="31"/>
        <v>0</v>
      </c>
      <c r="Q185" s="186">
        <v>0</v>
      </c>
      <c r="R185" s="186">
        <f t="shared" si="32"/>
        <v>0</v>
      </c>
      <c r="S185" s="186">
        <v>0</v>
      </c>
      <c r="T185" s="187">
        <f t="shared" si="3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2" t="s">
        <v>463</v>
      </c>
      <c r="AT185" s="182" t="s">
        <v>460</v>
      </c>
      <c r="AU185" s="182" t="s">
        <v>23</v>
      </c>
      <c r="AY185" s="16" t="s">
        <v>131</v>
      </c>
      <c r="BE185" s="183">
        <f t="shared" si="34"/>
        <v>0</v>
      </c>
      <c r="BF185" s="183">
        <f t="shared" si="35"/>
        <v>0</v>
      </c>
      <c r="BG185" s="183">
        <f t="shared" si="36"/>
        <v>0</v>
      </c>
      <c r="BH185" s="183">
        <f t="shared" si="37"/>
        <v>0</v>
      </c>
      <c r="BI185" s="183">
        <f t="shared" si="38"/>
        <v>0</v>
      </c>
      <c r="BJ185" s="16" t="s">
        <v>23</v>
      </c>
      <c r="BK185" s="183">
        <f t="shared" si="39"/>
        <v>0</v>
      </c>
      <c r="BL185" s="16" t="s">
        <v>463</v>
      </c>
      <c r="BM185" s="182" t="s">
        <v>532</v>
      </c>
    </row>
    <row r="186" spans="1:65" s="2" customFormat="1" ht="24.15" customHeight="1">
      <c r="A186" s="33"/>
      <c r="B186" s="34"/>
      <c r="C186" s="188" t="s">
        <v>533</v>
      </c>
      <c r="D186" s="188" t="s">
        <v>460</v>
      </c>
      <c r="E186" s="189" t="s">
        <v>534</v>
      </c>
      <c r="F186" s="190" t="s">
        <v>535</v>
      </c>
      <c r="G186" s="191" t="s">
        <v>145</v>
      </c>
      <c r="H186" s="192">
        <v>2</v>
      </c>
      <c r="I186" s="193"/>
      <c r="J186" s="194">
        <f t="shared" si="30"/>
        <v>0</v>
      </c>
      <c r="K186" s="190" t="s">
        <v>146</v>
      </c>
      <c r="L186" s="195"/>
      <c r="M186" s="196" t="s">
        <v>22</v>
      </c>
      <c r="N186" s="197" t="s">
        <v>47</v>
      </c>
      <c r="O186" s="63"/>
      <c r="P186" s="186">
        <f t="shared" si="31"/>
        <v>0</v>
      </c>
      <c r="Q186" s="186">
        <v>0</v>
      </c>
      <c r="R186" s="186">
        <f t="shared" si="32"/>
        <v>0</v>
      </c>
      <c r="S186" s="186">
        <v>0</v>
      </c>
      <c r="T186" s="187">
        <f t="shared" si="3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2" t="s">
        <v>463</v>
      </c>
      <c r="AT186" s="182" t="s">
        <v>460</v>
      </c>
      <c r="AU186" s="182" t="s">
        <v>23</v>
      </c>
      <c r="AY186" s="16" t="s">
        <v>131</v>
      </c>
      <c r="BE186" s="183">
        <f t="shared" si="34"/>
        <v>0</v>
      </c>
      <c r="BF186" s="183">
        <f t="shared" si="35"/>
        <v>0</v>
      </c>
      <c r="BG186" s="183">
        <f t="shared" si="36"/>
        <v>0</v>
      </c>
      <c r="BH186" s="183">
        <f t="shared" si="37"/>
        <v>0</v>
      </c>
      <c r="BI186" s="183">
        <f t="shared" si="38"/>
        <v>0</v>
      </c>
      <c r="BJ186" s="16" t="s">
        <v>23</v>
      </c>
      <c r="BK186" s="183">
        <f t="shared" si="39"/>
        <v>0</v>
      </c>
      <c r="BL186" s="16" t="s">
        <v>463</v>
      </c>
      <c r="BM186" s="182" t="s">
        <v>536</v>
      </c>
    </row>
    <row r="187" spans="1:65" s="2" customFormat="1" ht="16.5" customHeight="1">
      <c r="A187" s="33"/>
      <c r="B187" s="34"/>
      <c r="C187" s="188" t="s">
        <v>28</v>
      </c>
      <c r="D187" s="188" t="s">
        <v>460</v>
      </c>
      <c r="E187" s="189" t="s">
        <v>537</v>
      </c>
      <c r="F187" s="190" t="s">
        <v>538</v>
      </c>
      <c r="G187" s="191" t="s">
        <v>145</v>
      </c>
      <c r="H187" s="192">
        <v>1</v>
      </c>
      <c r="I187" s="193"/>
      <c r="J187" s="194">
        <f t="shared" si="30"/>
        <v>0</v>
      </c>
      <c r="K187" s="190" t="s">
        <v>146</v>
      </c>
      <c r="L187" s="195"/>
      <c r="M187" s="196" t="s">
        <v>22</v>
      </c>
      <c r="N187" s="197" t="s">
        <v>47</v>
      </c>
      <c r="O187" s="63"/>
      <c r="P187" s="186">
        <f t="shared" si="31"/>
        <v>0</v>
      </c>
      <c r="Q187" s="186">
        <v>0</v>
      </c>
      <c r="R187" s="186">
        <f t="shared" si="32"/>
        <v>0</v>
      </c>
      <c r="S187" s="186">
        <v>0</v>
      </c>
      <c r="T187" s="187">
        <f t="shared" si="3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2" t="s">
        <v>463</v>
      </c>
      <c r="AT187" s="182" t="s">
        <v>460</v>
      </c>
      <c r="AU187" s="182" t="s">
        <v>23</v>
      </c>
      <c r="AY187" s="16" t="s">
        <v>131</v>
      </c>
      <c r="BE187" s="183">
        <f t="shared" si="34"/>
        <v>0</v>
      </c>
      <c r="BF187" s="183">
        <f t="shared" si="35"/>
        <v>0</v>
      </c>
      <c r="BG187" s="183">
        <f t="shared" si="36"/>
        <v>0</v>
      </c>
      <c r="BH187" s="183">
        <f t="shared" si="37"/>
        <v>0</v>
      </c>
      <c r="BI187" s="183">
        <f t="shared" si="38"/>
        <v>0</v>
      </c>
      <c r="BJ187" s="16" t="s">
        <v>23</v>
      </c>
      <c r="BK187" s="183">
        <f t="shared" si="39"/>
        <v>0</v>
      </c>
      <c r="BL187" s="16" t="s">
        <v>463</v>
      </c>
      <c r="BM187" s="182" t="s">
        <v>539</v>
      </c>
    </row>
    <row r="188" spans="1:65" s="2" customFormat="1" ht="24.15" customHeight="1">
      <c r="A188" s="33"/>
      <c r="B188" s="34"/>
      <c r="C188" s="188" t="s">
        <v>540</v>
      </c>
      <c r="D188" s="188" t="s">
        <v>460</v>
      </c>
      <c r="E188" s="189" t="s">
        <v>541</v>
      </c>
      <c r="F188" s="190" t="s">
        <v>542</v>
      </c>
      <c r="G188" s="191" t="s">
        <v>145</v>
      </c>
      <c r="H188" s="192">
        <v>11</v>
      </c>
      <c r="I188" s="193"/>
      <c r="J188" s="194">
        <f t="shared" si="30"/>
        <v>0</v>
      </c>
      <c r="K188" s="190" t="s">
        <v>146</v>
      </c>
      <c r="L188" s="195"/>
      <c r="M188" s="196" t="s">
        <v>22</v>
      </c>
      <c r="N188" s="197" t="s">
        <v>47</v>
      </c>
      <c r="O188" s="63"/>
      <c r="P188" s="186">
        <f t="shared" si="31"/>
        <v>0</v>
      </c>
      <c r="Q188" s="186">
        <v>0</v>
      </c>
      <c r="R188" s="186">
        <f t="shared" si="32"/>
        <v>0</v>
      </c>
      <c r="S188" s="186">
        <v>0</v>
      </c>
      <c r="T188" s="187">
        <f t="shared" si="3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2" t="s">
        <v>463</v>
      </c>
      <c r="AT188" s="182" t="s">
        <v>460</v>
      </c>
      <c r="AU188" s="182" t="s">
        <v>23</v>
      </c>
      <c r="AY188" s="16" t="s">
        <v>131</v>
      </c>
      <c r="BE188" s="183">
        <f t="shared" si="34"/>
        <v>0</v>
      </c>
      <c r="BF188" s="183">
        <f t="shared" si="35"/>
        <v>0</v>
      </c>
      <c r="BG188" s="183">
        <f t="shared" si="36"/>
        <v>0</v>
      </c>
      <c r="BH188" s="183">
        <f t="shared" si="37"/>
        <v>0</v>
      </c>
      <c r="BI188" s="183">
        <f t="shared" si="38"/>
        <v>0</v>
      </c>
      <c r="BJ188" s="16" t="s">
        <v>23</v>
      </c>
      <c r="BK188" s="183">
        <f t="shared" si="39"/>
        <v>0</v>
      </c>
      <c r="BL188" s="16" t="s">
        <v>463</v>
      </c>
      <c r="BM188" s="182" t="s">
        <v>543</v>
      </c>
    </row>
    <row r="189" spans="1:65" s="2" customFormat="1" ht="24.15" customHeight="1">
      <c r="A189" s="33"/>
      <c r="B189" s="34"/>
      <c r="C189" s="188" t="s">
        <v>544</v>
      </c>
      <c r="D189" s="188" t="s">
        <v>460</v>
      </c>
      <c r="E189" s="189" t="s">
        <v>545</v>
      </c>
      <c r="F189" s="190" t="s">
        <v>546</v>
      </c>
      <c r="G189" s="191" t="s">
        <v>145</v>
      </c>
      <c r="H189" s="192">
        <v>3</v>
      </c>
      <c r="I189" s="193"/>
      <c r="J189" s="194">
        <f t="shared" si="30"/>
        <v>0</v>
      </c>
      <c r="K189" s="190" t="s">
        <v>146</v>
      </c>
      <c r="L189" s="195"/>
      <c r="M189" s="196" t="s">
        <v>22</v>
      </c>
      <c r="N189" s="197" t="s">
        <v>47</v>
      </c>
      <c r="O189" s="63"/>
      <c r="P189" s="186">
        <f t="shared" si="31"/>
        <v>0</v>
      </c>
      <c r="Q189" s="186">
        <v>0</v>
      </c>
      <c r="R189" s="186">
        <f t="shared" si="32"/>
        <v>0</v>
      </c>
      <c r="S189" s="186">
        <v>0</v>
      </c>
      <c r="T189" s="187">
        <f t="shared" si="3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2" t="s">
        <v>463</v>
      </c>
      <c r="AT189" s="182" t="s">
        <v>460</v>
      </c>
      <c r="AU189" s="182" t="s">
        <v>23</v>
      </c>
      <c r="AY189" s="16" t="s">
        <v>131</v>
      </c>
      <c r="BE189" s="183">
        <f t="shared" si="34"/>
        <v>0</v>
      </c>
      <c r="BF189" s="183">
        <f t="shared" si="35"/>
        <v>0</v>
      </c>
      <c r="BG189" s="183">
        <f t="shared" si="36"/>
        <v>0</v>
      </c>
      <c r="BH189" s="183">
        <f t="shared" si="37"/>
        <v>0</v>
      </c>
      <c r="BI189" s="183">
        <f t="shared" si="38"/>
        <v>0</v>
      </c>
      <c r="BJ189" s="16" t="s">
        <v>23</v>
      </c>
      <c r="BK189" s="183">
        <f t="shared" si="39"/>
        <v>0</v>
      </c>
      <c r="BL189" s="16" t="s">
        <v>463</v>
      </c>
      <c r="BM189" s="182" t="s">
        <v>547</v>
      </c>
    </row>
    <row r="190" spans="1:65" s="2" customFormat="1" ht="24.15" customHeight="1">
      <c r="A190" s="33"/>
      <c r="B190" s="34"/>
      <c r="C190" s="188" t="s">
        <v>548</v>
      </c>
      <c r="D190" s="188" t="s">
        <v>460</v>
      </c>
      <c r="E190" s="189" t="s">
        <v>549</v>
      </c>
      <c r="F190" s="190" t="s">
        <v>550</v>
      </c>
      <c r="G190" s="191" t="s">
        <v>145</v>
      </c>
      <c r="H190" s="192">
        <v>1</v>
      </c>
      <c r="I190" s="193"/>
      <c r="J190" s="194">
        <f t="shared" si="30"/>
        <v>0</v>
      </c>
      <c r="K190" s="190" t="s">
        <v>146</v>
      </c>
      <c r="L190" s="195"/>
      <c r="M190" s="196" t="s">
        <v>22</v>
      </c>
      <c r="N190" s="197" t="s">
        <v>47</v>
      </c>
      <c r="O190" s="63"/>
      <c r="P190" s="186">
        <f t="shared" si="31"/>
        <v>0</v>
      </c>
      <c r="Q190" s="186">
        <v>0</v>
      </c>
      <c r="R190" s="186">
        <f t="shared" si="32"/>
        <v>0</v>
      </c>
      <c r="S190" s="186">
        <v>0</v>
      </c>
      <c r="T190" s="187">
        <f t="shared" si="3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2" t="s">
        <v>463</v>
      </c>
      <c r="AT190" s="182" t="s">
        <v>460</v>
      </c>
      <c r="AU190" s="182" t="s">
        <v>23</v>
      </c>
      <c r="AY190" s="16" t="s">
        <v>131</v>
      </c>
      <c r="BE190" s="183">
        <f t="shared" si="34"/>
        <v>0</v>
      </c>
      <c r="BF190" s="183">
        <f t="shared" si="35"/>
        <v>0</v>
      </c>
      <c r="BG190" s="183">
        <f t="shared" si="36"/>
        <v>0</v>
      </c>
      <c r="BH190" s="183">
        <f t="shared" si="37"/>
        <v>0</v>
      </c>
      <c r="BI190" s="183">
        <f t="shared" si="38"/>
        <v>0</v>
      </c>
      <c r="BJ190" s="16" t="s">
        <v>23</v>
      </c>
      <c r="BK190" s="183">
        <f t="shared" si="39"/>
        <v>0</v>
      </c>
      <c r="BL190" s="16" t="s">
        <v>463</v>
      </c>
      <c r="BM190" s="182" t="s">
        <v>551</v>
      </c>
    </row>
    <row r="191" spans="1:65" s="2" customFormat="1" ht="21.75" customHeight="1">
      <c r="A191" s="33"/>
      <c r="B191" s="34"/>
      <c r="C191" s="188" t="s">
        <v>552</v>
      </c>
      <c r="D191" s="188" t="s">
        <v>460</v>
      </c>
      <c r="E191" s="189" t="s">
        <v>553</v>
      </c>
      <c r="F191" s="190" t="s">
        <v>554</v>
      </c>
      <c r="G191" s="191" t="s">
        <v>145</v>
      </c>
      <c r="H191" s="192">
        <v>1</v>
      </c>
      <c r="I191" s="193"/>
      <c r="J191" s="194">
        <f t="shared" si="30"/>
        <v>0</v>
      </c>
      <c r="K191" s="190" t="s">
        <v>146</v>
      </c>
      <c r="L191" s="195"/>
      <c r="M191" s="196" t="s">
        <v>22</v>
      </c>
      <c r="N191" s="197" t="s">
        <v>47</v>
      </c>
      <c r="O191" s="63"/>
      <c r="P191" s="186">
        <f t="shared" si="31"/>
        <v>0</v>
      </c>
      <c r="Q191" s="186">
        <v>0</v>
      </c>
      <c r="R191" s="186">
        <f t="shared" si="32"/>
        <v>0</v>
      </c>
      <c r="S191" s="186">
        <v>0</v>
      </c>
      <c r="T191" s="187">
        <f t="shared" si="3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2" t="s">
        <v>463</v>
      </c>
      <c r="AT191" s="182" t="s">
        <v>460</v>
      </c>
      <c r="AU191" s="182" t="s">
        <v>23</v>
      </c>
      <c r="AY191" s="16" t="s">
        <v>131</v>
      </c>
      <c r="BE191" s="183">
        <f t="shared" si="34"/>
        <v>0</v>
      </c>
      <c r="BF191" s="183">
        <f t="shared" si="35"/>
        <v>0</v>
      </c>
      <c r="BG191" s="183">
        <f t="shared" si="36"/>
        <v>0</v>
      </c>
      <c r="BH191" s="183">
        <f t="shared" si="37"/>
        <v>0</v>
      </c>
      <c r="BI191" s="183">
        <f t="shared" si="38"/>
        <v>0</v>
      </c>
      <c r="BJ191" s="16" t="s">
        <v>23</v>
      </c>
      <c r="BK191" s="183">
        <f t="shared" si="39"/>
        <v>0</v>
      </c>
      <c r="BL191" s="16" t="s">
        <v>463</v>
      </c>
      <c r="BM191" s="182" t="s">
        <v>555</v>
      </c>
    </row>
    <row r="192" spans="1:65" s="2" customFormat="1" ht="24.15" customHeight="1">
      <c r="A192" s="33"/>
      <c r="B192" s="34"/>
      <c r="C192" s="188" t="s">
        <v>556</v>
      </c>
      <c r="D192" s="188" t="s">
        <v>460</v>
      </c>
      <c r="E192" s="189" t="s">
        <v>557</v>
      </c>
      <c r="F192" s="190" t="s">
        <v>558</v>
      </c>
      <c r="G192" s="191" t="s">
        <v>145</v>
      </c>
      <c r="H192" s="192">
        <v>1</v>
      </c>
      <c r="I192" s="193"/>
      <c r="J192" s="194">
        <f t="shared" si="30"/>
        <v>0</v>
      </c>
      <c r="K192" s="190" t="s">
        <v>146</v>
      </c>
      <c r="L192" s="195"/>
      <c r="M192" s="196" t="s">
        <v>22</v>
      </c>
      <c r="N192" s="197" t="s">
        <v>47</v>
      </c>
      <c r="O192" s="63"/>
      <c r="P192" s="186">
        <f t="shared" si="31"/>
        <v>0</v>
      </c>
      <c r="Q192" s="186">
        <v>0</v>
      </c>
      <c r="R192" s="186">
        <f t="shared" si="32"/>
        <v>0</v>
      </c>
      <c r="S192" s="186">
        <v>0</v>
      </c>
      <c r="T192" s="187">
        <f t="shared" si="3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2" t="s">
        <v>463</v>
      </c>
      <c r="AT192" s="182" t="s">
        <v>460</v>
      </c>
      <c r="AU192" s="182" t="s">
        <v>23</v>
      </c>
      <c r="AY192" s="16" t="s">
        <v>131</v>
      </c>
      <c r="BE192" s="183">
        <f t="shared" si="34"/>
        <v>0</v>
      </c>
      <c r="BF192" s="183">
        <f t="shared" si="35"/>
        <v>0</v>
      </c>
      <c r="BG192" s="183">
        <f t="shared" si="36"/>
        <v>0</v>
      </c>
      <c r="BH192" s="183">
        <f t="shared" si="37"/>
        <v>0</v>
      </c>
      <c r="BI192" s="183">
        <f t="shared" si="38"/>
        <v>0</v>
      </c>
      <c r="BJ192" s="16" t="s">
        <v>23</v>
      </c>
      <c r="BK192" s="183">
        <f t="shared" si="39"/>
        <v>0</v>
      </c>
      <c r="BL192" s="16" t="s">
        <v>463</v>
      </c>
      <c r="BM192" s="182" t="s">
        <v>559</v>
      </c>
    </row>
    <row r="193" spans="1:65" s="2" customFormat="1" ht="24.15" customHeight="1">
      <c r="A193" s="33"/>
      <c r="B193" s="34"/>
      <c r="C193" s="188" t="s">
        <v>560</v>
      </c>
      <c r="D193" s="188" t="s">
        <v>460</v>
      </c>
      <c r="E193" s="189" t="s">
        <v>561</v>
      </c>
      <c r="F193" s="190" t="s">
        <v>562</v>
      </c>
      <c r="G193" s="191" t="s">
        <v>145</v>
      </c>
      <c r="H193" s="192">
        <v>5</v>
      </c>
      <c r="I193" s="193"/>
      <c r="J193" s="194">
        <f t="shared" si="30"/>
        <v>0</v>
      </c>
      <c r="K193" s="190" t="s">
        <v>146</v>
      </c>
      <c r="L193" s="195"/>
      <c r="M193" s="196" t="s">
        <v>22</v>
      </c>
      <c r="N193" s="197" t="s">
        <v>47</v>
      </c>
      <c r="O193" s="63"/>
      <c r="P193" s="186">
        <f t="shared" si="31"/>
        <v>0</v>
      </c>
      <c r="Q193" s="186">
        <v>0</v>
      </c>
      <c r="R193" s="186">
        <f t="shared" si="32"/>
        <v>0</v>
      </c>
      <c r="S193" s="186">
        <v>0</v>
      </c>
      <c r="T193" s="187">
        <f t="shared" si="3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2" t="s">
        <v>463</v>
      </c>
      <c r="AT193" s="182" t="s">
        <v>460</v>
      </c>
      <c r="AU193" s="182" t="s">
        <v>23</v>
      </c>
      <c r="AY193" s="16" t="s">
        <v>131</v>
      </c>
      <c r="BE193" s="183">
        <f t="shared" si="34"/>
        <v>0</v>
      </c>
      <c r="BF193" s="183">
        <f t="shared" si="35"/>
        <v>0</v>
      </c>
      <c r="BG193" s="183">
        <f t="shared" si="36"/>
        <v>0</v>
      </c>
      <c r="BH193" s="183">
        <f t="shared" si="37"/>
        <v>0</v>
      </c>
      <c r="BI193" s="183">
        <f t="shared" si="38"/>
        <v>0</v>
      </c>
      <c r="BJ193" s="16" t="s">
        <v>23</v>
      </c>
      <c r="BK193" s="183">
        <f t="shared" si="39"/>
        <v>0</v>
      </c>
      <c r="BL193" s="16" t="s">
        <v>463</v>
      </c>
      <c r="BM193" s="182" t="s">
        <v>563</v>
      </c>
    </row>
    <row r="194" spans="1:65" s="2" customFormat="1" ht="24.15" customHeight="1">
      <c r="A194" s="33"/>
      <c r="B194" s="34"/>
      <c r="C194" s="188" t="s">
        <v>564</v>
      </c>
      <c r="D194" s="188" t="s">
        <v>460</v>
      </c>
      <c r="E194" s="189" t="s">
        <v>565</v>
      </c>
      <c r="F194" s="190" t="s">
        <v>566</v>
      </c>
      <c r="G194" s="191" t="s">
        <v>145</v>
      </c>
      <c r="H194" s="192">
        <v>5</v>
      </c>
      <c r="I194" s="193"/>
      <c r="J194" s="194">
        <f t="shared" si="30"/>
        <v>0</v>
      </c>
      <c r="K194" s="190" t="s">
        <v>146</v>
      </c>
      <c r="L194" s="195"/>
      <c r="M194" s="196" t="s">
        <v>22</v>
      </c>
      <c r="N194" s="197" t="s">
        <v>47</v>
      </c>
      <c r="O194" s="63"/>
      <c r="P194" s="186">
        <f t="shared" si="31"/>
        <v>0</v>
      </c>
      <c r="Q194" s="186">
        <v>0</v>
      </c>
      <c r="R194" s="186">
        <f t="shared" si="32"/>
        <v>0</v>
      </c>
      <c r="S194" s="186">
        <v>0</v>
      </c>
      <c r="T194" s="187">
        <f t="shared" si="3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2" t="s">
        <v>463</v>
      </c>
      <c r="AT194" s="182" t="s">
        <v>460</v>
      </c>
      <c r="AU194" s="182" t="s">
        <v>23</v>
      </c>
      <c r="AY194" s="16" t="s">
        <v>131</v>
      </c>
      <c r="BE194" s="183">
        <f t="shared" si="34"/>
        <v>0</v>
      </c>
      <c r="BF194" s="183">
        <f t="shared" si="35"/>
        <v>0</v>
      </c>
      <c r="BG194" s="183">
        <f t="shared" si="36"/>
        <v>0</v>
      </c>
      <c r="BH194" s="183">
        <f t="shared" si="37"/>
        <v>0</v>
      </c>
      <c r="BI194" s="183">
        <f t="shared" si="38"/>
        <v>0</v>
      </c>
      <c r="BJ194" s="16" t="s">
        <v>23</v>
      </c>
      <c r="BK194" s="183">
        <f t="shared" si="39"/>
        <v>0</v>
      </c>
      <c r="BL194" s="16" t="s">
        <v>463</v>
      </c>
      <c r="BM194" s="182" t="s">
        <v>567</v>
      </c>
    </row>
    <row r="195" spans="1:65" s="2" customFormat="1" ht="24.15" customHeight="1">
      <c r="A195" s="33"/>
      <c r="B195" s="34"/>
      <c r="C195" s="188" t="s">
        <v>568</v>
      </c>
      <c r="D195" s="188" t="s">
        <v>460</v>
      </c>
      <c r="E195" s="189" t="s">
        <v>569</v>
      </c>
      <c r="F195" s="190" t="s">
        <v>570</v>
      </c>
      <c r="G195" s="191" t="s">
        <v>145</v>
      </c>
      <c r="H195" s="192">
        <v>25</v>
      </c>
      <c r="I195" s="193"/>
      <c r="J195" s="194">
        <f t="shared" si="30"/>
        <v>0</v>
      </c>
      <c r="K195" s="190" t="s">
        <v>146</v>
      </c>
      <c r="L195" s="195"/>
      <c r="M195" s="196" t="s">
        <v>22</v>
      </c>
      <c r="N195" s="197" t="s">
        <v>47</v>
      </c>
      <c r="O195" s="63"/>
      <c r="P195" s="186">
        <f t="shared" si="31"/>
        <v>0</v>
      </c>
      <c r="Q195" s="186">
        <v>0</v>
      </c>
      <c r="R195" s="186">
        <f t="shared" si="32"/>
        <v>0</v>
      </c>
      <c r="S195" s="186">
        <v>0</v>
      </c>
      <c r="T195" s="187">
        <f t="shared" si="3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2" t="s">
        <v>463</v>
      </c>
      <c r="AT195" s="182" t="s">
        <v>460</v>
      </c>
      <c r="AU195" s="182" t="s">
        <v>23</v>
      </c>
      <c r="AY195" s="16" t="s">
        <v>131</v>
      </c>
      <c r="BE195" s="183">
        <f t="shared" si="34"/>
        <v>0</v>
      </c>
      <c r="BF195" s="183">
        <f t="shared" si="35"/>
        <v>0</v>
      </c>
      <c r="BG195" s="183">
        <f t="shared" si="36"/>
        <v>0</v>
      </c>
      <c r="BH195" s="183">
        <f t="shared" si="37"/>
        <v>0</v>
      </c>
      <c r="BI195" s="183">
        <f t="shared" si="38"/>
        <v>0</v>
      </c>
      <c r="BJ195" s="16" t="s">
        <v>23</v>
      </c>
      <c r="BK195" s="183">
        <f t="shared" si="39"/>
        <v>0</v>
      </c>
      <c r="BL195" s="16" t="s">
        <v>463</v>
      </c>
      <c r="BM195" s="182" t="s">
        <v>571</v>
      </c>
    </row>
    <row r="196" spans="1:65" s="2" customFormat="1" ht="24.15" customHeight="1">
      <c r="A196" s="33"/>
      <c r="B196" s="34"/>
      <c r="C196" s="188" t="s">
        <v>572</v>
      </c>
      <c r="D196" s="188" t="s">
        <v>460</v>
      </c>
      <c r="E196" s="189" t="s">
        <v>573</v>
      </c>
      <c r="F196" s="190" t="s">
        <v>574</v>
      </c>
      <c r="G196" s="191" t="s">
        <v>145</v>
      </c>
      <c r="H196" s="192">
        <v>2</v>
      </c>
      <c r="I196" s="193"/>
      <c r="J196" s="194">
        <f t="shared" si="30"/>
        <v>0</v>
      </c>
      <c r="K196" s="190" t="s">
        <v>146</v>
      </c>
      <c r="L196" s="195"/>
      <c r="M196" s="196" t="s">
        <v>22</v>
      </c>
      <c r="N196" s="197" t="s">
        <v>47</v>
      </c>
      <c r="O196" s="63"/>
      <c r="P196" s="186">
        <f t="shared" si="31"/>
        <v>0</v>
      </c>
      <c r="Q196" s="186">
        <v>0</v>
      </c>
      <c r="R196" s="186">
        <f t="shared" si="32"/>
        <v>0</v>
      </c>
      <c r="S196" s="186">
        <v>0</v>
      </c>
      <c r="T196" s="187">
        <f t="shared" si="3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2" t="s">
        <v>463</v>
      </c>
      <c r="AT196" s="182" t="s">
        <v>460</v>
      </c>
      <c r="AU196" s="182" t="s">
        <v>23</v>
      </c>
      <c r="AY196" s="16" t="s">
        <v>131</v>
      </c>
      <c r="BE196" s="183">
        <f t="shared" si="34"/>
        <v>0</v>
      </c>
      <c r="BF196" s="183">
        <f t="shared" si="35"/>
        <v>0</v>
      </c>
      <c r="BG196" s="183">
        <f t="shared" si="36"/>
        <v>0</v>
      </c>
      <c r="BH196" s="183">
        <f t="shared" si="37"/>
        <v>0</v>
      </c>
      <c r="BI196" s="183">
        <f t="shared" si="38"/>
        <v>0</v>
      </c>
      <c r="BJ196" s="16" t="s">
        <v>23</v>
      </c>
      <c r="BK196" s="183">
        <f t="shared" si="39"/>
        <v>0</v>
      </c>
      <c r="BL196" s="16" t="s">
        <v>463</v>
      </c>
      <c r="BM196" s="182" t="s">
        <v>575</v>
      </c>
    </row>
    <row r="197" spans="1:65" s="2" customFormat="1" ht="24.15" customHeight="1">
      <c r="A197" s="33"/>
      <c r="B197" s="34"/>
      <c r="C197" s="188" t="s">
        <v>576</v>
      </c>
      <c r="D197" s="188" t="s">
        <v>460</v>
      </c>
      <c r="E197" s="189" t="s">
        <v>577</v>
      </c>
      <c r="F197" s="190" t="s">
        <v>578</v>
      </c>
      <c r="G197" s="191" t="s">
        <v>145</v>
      </c>
      <c r="H197" s="192">
        <v>2</v>
      </c>
      <c r="I197" s="193"/>
      <c r="J197" s="194">
        <f t="shared" si="30"/>
        <v>0</v>
      </c>
      <c r="K197" s="190" t="s">
        <v>146</v>
      </c>
      <c r="L197" s="195"/>
      <c r="M197" s="196" t="s">
        <v>22</v>
      </c>
      <c r="N197" s="197" t="s">
        <v>47</v>
      </c>
      <c r="O197" s="63"/>
      <c r="P197" s="186">
        <f t="shared" si="31"/>
        <v>0</v>
      </c>
      <c r="Q197" s="186">
        <v>0</v>
      </c>
      <c r="R197" s="186">
        <f t="shared" si="32"/>
        <v>0</v>
      </c>
      <c r="S197" s="186">
        <v>0</v>
      </c>
      <c r="T197" s="187">
        <f t="shared" si="3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2" t="s">
        <v>463</v>
      </c>
      <c r="AT197" s="182" t="s">
        <v>460</v>
      </c>
      <c r="AU197" s="182" t="s">
        <v>23</v>
      </c>
      <c r="AY197" s="16" t="s">
        <v>131</v>
      </c>
      <c r="BE197" s="183">
        <f t="shared" si="34"/>
        <v>0</v>
      </c>
      <c r="BF197" s="183">
        <f t="shared" si="35"/>
        <v>0</v>
      </c>
      <c r="BG197" s="183">
        <f t="shared" si="36"/>
        <v>0</v>
      </c>
      <c r="BH197" s="183">
        <f t="shared" si="37"/>
        <v>0</v>
      </c>
      <c r="BI197" s="183">
        <f t="shared" si="38"/>
        <v>0</v>
      </c>
      <c r="BJ197" s="16" t="s">
        <v>23</v>
      </c>
      <c r="BK197" s="183">
        <f t="shared" si="39"/>
        <v>0</v>
      </c>
      <c r="BL197" s="16" t="s">
        <v>463</v>
      </c>
      <c r="BM197" s="182" t="s">
        <v>579</v>
      </c>
    </row>
    <row r="198" spans="1:65" s="2" customFormat="1" ht="24.15" customHeight="1">
      <c r="A198" s="33"/>
      <c r="B198" s="34"/>
      <c r="C198" s="188" t="s">
        <v>580</v>
      </c>
      <c r="D198" s="188" t="s">
        <v>460</v>
      </c>
      <c r="E198" s="189" t="s">
        <v>581</v>
      </c>
      <c r="F198" s="190" t="s">
        <v>582</v>
      </c>
      <c r="G198" s="191" t="s">
        <v>145</v>
      </c>
      <c r="H198" s="192">
        <v>4</v>
      </c>
      <c r="I198" s="193"/>
      <c r="J198" s="194">
        <f t="shared" si="30"/>
        <v>0</v>
      </c>
      <c r="K198" s="190" t="s">
        <v>146</v>
      </c>
      <c r="L198" s="195"/>
      <c r="M198" s="198" t="s">
        <v>22</v>
      </c>
      <c r="N198" s="199" t="s">
        <v>47</v>
      </c>
      <c r="O198" s="179"/>
      <c r="P198" s="180">
        <f t="shared" si="31"/>
        <v>0</v>
      </c>
      <c r="Q198" s="180">
        <v>0</v>
      </c>
      <c r="R198" s="180">
        <f t="shared" si="32"/>
        <v>0</v>
      </c>
      <c r="S198" s="180">
        <v>0</v>
      </c>
      <c r="T198" s="181">
        <f t="shared" si="3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2" t="s">
        <v>463</v>
      </c>
      <c r="AT198" s="182" t="s">
        <v>460</v>
      </c>
      <c r="AU198" s="182" t="s">
        <v>23</v>
      </c>
      <c r="AY198" s="16" t="s">
        <v>131</v>
      </c>
      <c r="BE198" s="183">
        <f t="shared" si="34"/>
        <v>0</v>
      </c>
      <c r="BF198" s="183">
        <f t="shared" si="35"/>
        <v>0</v>
      </c>
      <c r="BG198" s="183">
        <f t="shared" si="36"/>
        <v>0</v>
      </c>
      <c r="BH198" s="183">
        <f t="shared" si="37"/>
        <v>0</v>
      </c>
      <c r="BI198" s="183">
        <f t="shared" si="38"/>
        <v>0</v>
      </c>
      <c r="BJ198" s="16" t="s">
        <v>23</v>
      </c>
      <c r="BK198" s="183">
        <f t="shared" si="39"/>
        <v>0</v>
      </c>
      <c r="BL198" s="16" t="s">
        <v>463</v>
      </c>
      <c r="BM198" s="182" t="s">
        <v>583</v>
      </c>
    </row>
    <row r="199" spans="1:65" s="2" customFormat="1" ht="7" customHeight="1">
      <c r="A199" s="33"/>
      <c r="B199" s="46"/>
      <c r="C199" s="47"/>
      <c r="D199" s="47"/>
      <c r="E199" s="47"/>
      <c r="F199" s="47"/>
      <c r="G199" s="47"/>
      <c r="H199" s="47"/>
      <c r="I199" s="47"/>
      <c r="J199" s="47"/>
      <c r="K199" s="47"/>
      <c r="L199" s="38"/>
      <c r="M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</row>
  </sheetData>
  <sheetProtection algorithmName="SHA-512" hashValue="9xH10lAYeeK1JmbtbgX8pbVXEDiiV1K1BhaxwDPenUj3HPy4tgmUSQvIIDumIQny63lbKCU9xQkwOPGS4MTIqw==" saltValue="/rpuZexk5JfUoLjQyqbFb0c8Kusz9e8OfEqOEZv0uN18Nt01n6N5bMUhF69MoP8TH36+f2LRJzllO9jJ/47N6g==" spinCount="100000" sheet="1" objects="1" scenarios="1" formatColumns="0" formatRows="0" autoFilter="0"/>
  <autoFilter ref="C85:K198" xr:uid="{00000000-0009-0000-0000-000002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90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96</v>
      </c>
    </row>
    <row r="3" spans="1:46" s="1" customFormat="1" ht="7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5" customHeight="1">
      <c r="B4" s="19"/>
      <c r="D4" s="109" t="s">
        <v>107</v>
      </c>
      <c r="L4" s="19"/>
      <c r="M4" s="110" t="s">
        <v>10</v>
      </c>
      <c r="AT4" s="16" t="s">
        <v>4</v>
      </c>
    </row>
    <row r="5" spans="1:46" s="1" customFormat="1" ht="7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345" t="str">
        <f>'Rekapitulace zakázky'!K6</f>
        <v>Údržba, opravy a odstraňování závad u SSZT OŘ OVA 2024 - KB a kompresoroven - Obvod SSZT Ostrava</v>
      </c>
      <c r="F7" s="346"/>
      <c r="G7" s="346"/>
      <c r="H7" s="346"/>
      <c r="L7" s="19"/>
    </row>
    <row r="8" spans="1:46" s="1" customFormat="1" ht="12" customHeight="1">
      <c r="B8" s="19"/>
      <c r="D8" s="111" t="s">
        <v>108</v>
      </c>
      <c r="L8" s="19"/>
    </row>
    <row r="9" spans="1:46" s="2" customFormat="1" ht="16.5" customHeight="1">
      <c r="A9" s="33"/>
      <c r="B9" s="38"/>
      <c r="C9" s="33"/>
      <c r="D9" s="33"/>
      <c r="E9" s="345" t="s">
        <v>137</v>
      </c>
      <c r="F9" s="348"/>
      <c r="G9" s="348"/>
      <c r="H9" s="348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138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47" t="s">
        <v>584</v>
      </c>
      <c r="F11" s="348"/>
      <c r="G11" s="348"/>
      <c r="H11" s="348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19</v>
      </c>
      <c r="E13" s="33"/>
      <c r="F13" s="102" t="s">
        <v>20</v>
      </c>
      <c r="G13" s="33"/>
      <c r="H13" s="33"/>
      <c r="I13" s="111" t="s">
        <v>21</v>
      </c>
      <c r="J13" s="102" t="s">
        <v>22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102" t="s">
        <v>25</v>
      </c>
      <c r="G14" s="33"/>
      <c r="H14" s="33"/>
      <c r="I14" s="111" t="s">
        <v>26</v>
      </c>
      <c r="J14" s="113">
        <f>'Rekapitulace zakázky'!AN8</f>
        <v>0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75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29</v>
      </c>
      <c r="E16" s="33"/>
      <c r="F16" s="33"/>
      <c r="G16" s="33"/>
      <c r="H16" s="33"/>
      <c r="I16" s="111" t="s">
        <v>30</v>
      </c>
      <c r="J16" s="102" t="s">
        <v>22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31</v>
      </c>
      <c r="F17" s="33"/>
      <c r="G17" s="33"/>
      <c r="H17" s="33"/>
      <c r="I17" s="111" t="s">
        <v>32</v>
      </c>
      <c r="J17" s="102" t="s">
        <v>22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33</v>
      </c>
      <c r="E19" s="33"/>
      <c r="F19" s="33"/>
      <c r="G19" s="33"/>
      <c r="H19" s="33"/>
      <c r="I19" s="111" t="s">
        <v>30</v>
      </c>
      <c r="J19" s="29" t="str">
        <f>'Rekapitulace zakázky'!AN13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49" t="str">
        <f>'Rekapitulace zakázky'!E14</f>
        <v>Vyplň údaj</v>
      </c>
      <c r="F20" s="350"/>
      <c r="G20" s="350"/>
      <c r="H20" s="350"/>
      <c r="I20" s="111" t="s">
        <v>32</v>
      </c>
      <c r="J20" s="29" t="str">
        <f>'Rekapitulace zakázky'!AN14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35</v>
      </c>
      <c r="E22" s="33"/>
      <c r="F22" s="33"/>
      <c r="G22" s="33"/>
      <c r="H22" s="33"/>
      <c r="I22" s="111" t="s">
        <v>30</v>
      </c>
      <c r="J22" s="102" t="s">
        <v>22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36</v>
      </c>
      <c r="F23" s="33"/>
      <c r="G23" s="33"/>
      <c r="H23" s="33"/>
      <c r="I23" s="111" t="s">
        <v>32</v>
      </c>
      <c r="J23" s="102" t="s">
        <v>22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38</v>
      </c>
      <c r="E25" s="33"/>
      <c r="F25" s="33"/>
      <c r="G25" s="33"/>
      <c r="H25" s="33"/>
      <c r="I25" s="111" t="s">
        <v>30</v>
      </c>
      <c r="J25" s="102" t="s">
        <v>22</v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39</v>
      </c>
      <c r="F26" s="33"/>
      <c r="G26" s="33"/>
      <c r="H26" s="33"/>
      <c r="I26" s="111" t="s">
        <v>32</v>
      </c>
      <c r="J26" s="102" t="s">
        <v>22</v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40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1" t="s">
        <v>22</v>
      </c>
      <c r="F29" s="351"/>
      <c r="G29" s="351"/>
      <c r="H29" s="351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7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>
      <c r="A32" s="33"/>
      <c r="B32" s="38"/>
      <c r="C32" s="33"/>
      <c r="D32" s="118" t="s">
        <v>42</v>
      </c>
      <c r="E32" s="33"/>
      <c r="F32" s="33"/>
      <c r="G32" s="33"/>
      <c r="H32" s="33"/>
      <c r="I32" s="33"/>
      <c r="J32" s="119">
        <f>ROUND(J86,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44</v>
      </c>
      <c r="G34" s="33"/>
      <c r="H34" s="33"/>
      <c r="I34" s="120" t="s">
        <v>43</v>
      </c>
      <c r="J34" s="120" t="s">
        <v>45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46</v>
      </c>
      <c r="E35" s="111" t="s">
        <v>47</v>
      </c>
      <c r="F35" s="122">
        <f>ROUND((SUM(BE86:BE89)),  2)</f>
        <v>0</v>
      </c>
      <c r="G35" s="33"/>
      <c r="H35" s="33"/>
      <c r="I35" s="123">
        <v>0.21</v>
      </c>
      <c r="J35" s="122">
        <f>ROUND(((SUM(BE86:BE89))*I35),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48</v>
      </c>
      <c r="F36" s="122">
        <f>ROUND((SUM(BF86:BF89)),  2)</f>
        <v>0</v>
      </c>
      <c r="G36" s="33"/>
      <c r="H36" s="33"/>
      <c r="I36" s="123">
        <v>0.15</v>
      </c>
      <c r="J36" s="122">
        <f>ROUND(((SUM(BF86:BF89))*I36),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49</v>
      </c>
      <c r="F37" s="122">
        <f>ROUND((SUM(BG86:BG89)),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50</v>
      </c>
      <c r="F38" s="122">
        <f>ROUND((SUM(BH86:BH89)),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51</v>
      </c>
      <c r="F39" s="122">
        <f>ROUND((SUM(BI86:BI89)),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>
      <c r="A41" s="33"/>
      <c r="B41" s="38"/>
      <c r="C41" s="124"/>
      <c r="D41" s="125" t="s">
        <v>52</v>
      </c>
      <c r="E41" s="126"/>
      <c r="F41" s="126"/>
      <c r="G41" s="127" t="s">
        <v>53</v>
      </c>
      <c r="H41" s="128" t="s">
        <v>54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7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customHeight="1">
      <c r="A47" s="33"/>
      <c r="B47" s="34"/>
      <c r="C47" s="22" t="s">
        <v>110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6.25" customHeight="1">
      <c r="A50" s="33"/>
      <c r="B50" s="34"/>
      <c r="C50" s="35"/>
      <c r="D50" s="35"/>
      <c r="E50" s="352" t="str">
        <f>E7</f>
        <v>Údržba, opravy a odstraňování závad u SSZT OŘ OVA 2024 - KB a kompresoroven - Obvod SSZT Ostrava</v>
      </c>
      <c r="F50" s="353"/>
      <c r="G50" s="353"/>
      <c r="H50" s="353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108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2" t="s">
        <v>137</v>
      </c>
      <c r="F52" s="354"/>
      <c r="G52" s="354"/>
      <c r="H52" s="354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138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1" t="str">
        <f>E11</f>
        <v>PS02-02 - ÚRS</v>
      </c>
      <c r="F54" s="354"/>
      <c r="G54" s="354"/>
      <c r="H54" s="354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24</v>
      </c>
      <c r="D56" s="35"/>
      <c r="E56" s="35"/>
      <c r="F56" s="26" t="str">
        <f>F14</f>
        <v>Oblastní ředitelství Ostrava</v>
      </c>
      <c r="G56" s="35"/>
      <c r="H56" s="35"/>
      <c r="I56" s="28" t="s">
        <v>26</v>
      </c>
      <c r="J56" s="58">
        <f>IF(J14="","",J14)</f>
        <v>0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customHeight="1">
      <c r="A58" s="33"/>
      <c r="B58" s="34"/>
      <c r="C58" s="28" t="s">
        <v>29</v>
      </c>
      <c r="D58" s="35"/>
      <c r="E58" s="35"/>
      <c r="F58" s="26" t="str">
        <f>E17</f>
        <v>Správa železnic, státní organizace</v>
      </c>
      <c r="G58" s="35"/>
      <c r="H58" s="35"/>
      <c r="I58" s="28" t="s">
        <v>35</v>
      </c>
      <c r="J58" s="31" t="str">
        <f>E23</f>
        <v xml:space="preserve"> 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customHeight="1">
      <c r="A59" s="33"/>
      <c r="B59" s="34"/>
      <c r="C59" s="28" t="s">
        <v>33</v>
      </c>
      <c r="D59" s="35"/>
      <c r="E59" s="35"/>
      <c r="F59" s="26" t="str">
        <f>IF(E20="","",E20)</f>
        <v>Vyplň údaj</v>
      </c>
      <c r="G59" s="35"/>
      <c r="H59" s="35"/>
      <c r="I59" s="28" t="s">
        <v>38</v>
      </c>
      <c r="J59" s="31" t="str">
        <f>E26</f>
        <v>Kotasková Jana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2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111</v>
      </c>
      <c r="D61" s="136"/>
      <c r="E61" s="136"/>
      <c r="F61" s="136"/>
      <c r="G61" s="136"/>
      <c r="H61" s="136"/>
      <c r="I61" s="136"/>
      <c r="J61" s="137" t="s">
        <v>112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2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75" customHeight="1">
      <c r="A63" s="33"/>
      <c r="B63" s="34"/>
      <c r="C63" s="138" t="s">
        <v>74</v>
      </c>
      <c r="D63" s="35"/>
      <c r="E63" s="35"/>
      <c r="F63" s="35"/>
      <c r="G63" s="35"/>
      <c r="H63" s="35"/>
      <c r="I63" s="35"/>
      <c r="J63" s="76">
        <f>J86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113</v>
      </c>
    </row>
    <row r="64" spans="1:47" s="9" customFormat="1" ht="25" customHeight="1">
      <c r="B64" s="139"/>
      <c r="C64" s="140"/>
      <c r="D64" s="141" t="s">
        <v>585</v>
      </c>
      <c r="E64" s="142"/>
      <c r="F64" s="142"/>
      <c r="G64" s="142"/>
      <c r="H64" s="142"/>
      <c r="I64" s="142"/>
      <c r="J64" s="143">
        <f>J87</f>
        <v>0</v>
      </c>
      <c r="K64" s="140"/>
      <c r="L64" s="144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1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7" customHeight="1">
      <c r="A66" s="33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7" customHeight="1">
      <c r="A70" s="33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5" customHeight="1">
      <c r="A71" s="33"/>
      <c r="B71" s="34"/>
      <c r="C71" s="22" t="s">
        <v>115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7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6.25" customHeight="1">
      <c r="A74" s="33"/>
      <c r="B74" s="34"/>
      <c r="C74" s="35"/>
      <c r="D74" s="35"/>
      <c r="E74" s="352" t="str">
        <f>E7</f>
        <v>Údržba, opravy a odstraňování závad u SSZT OŘ OVA 2024 - KB a kompresoroven - Obvod SSZT Ostrava</v>
      </c>
      <c r="F74" s="353"/>
      <c r="G74" s="353"/>
      <c r="H74" s="353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1" customFormat="1" ht="12" customHeight="1">
      <c r="B75" s="20"/>
      <c r="C75" s="28" t="s">
        <v>108</v>
      </c>
      <c r="D75" s="21"/>
      <c r="E75" s="21"/>
      <c r="F75" s="21"/>
      <c r="G75" s="21"/>
      <c r="H75" s="21"/>
      <c r="I75" s="21"/>
      <c r="J75" s="21"/>
      <c r="K75" s="21"/>
      <c r="L75" s="19"/>
    </row>
    <row r="76" spans="1:31" s="2" customFormat="1" ht="16.5" customHeight="1">
      <c r="A76" s="33"/>
      <c r="B76" s="34"/>
      <c r="C76" s="35"/>
      <c r="D76" s="35"/>
      <c r="E76" s="352" t="s">
        <v>137</v>
      </c>
      <c r="F76" s="354"/>
      <c r="G76" s="354"/>
      <c r="H76" s="354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138</v>
      </c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1" t="str">
        <f>E11</f>
        <v>PS02-02 - ÚRS</v>
      </c>
      <c r="F78" s="354"/>
      <c r="G78" s="354"/>
      <c r="H78" s="354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7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24</v>
      </c>
      <c r="D80" s="35"/>
      <c r="E80" s="35"/>
      <c r="F80" s="26" t="str">
        <f>F14</f>
        <v>Oblastní ředitelství Ostrava</v>
      </c>
      <c r="G80" s="35"/>
      <c r="H80" s="35"/>
      <c r="I80" s="28" t="s">
        <v>26</v>
      </c>
      <c r="J80" s="58">
        <f>IF(J14="","",J14)</f>
        <v>0</v>
      </c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7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15" customHeight="1">
      <c r="A82" s="33"/>
      <c r="B82" s="34"/>
      <c r="C82" s="28" t="s">
        <v>29</v>
      </c>
      <c r="D82" s="35"/>
      <c r="E82" s="35"/>
      <c r="F82" s="26" t="str">
        <f>E17</f>
        <v>Správa železnic, státní organizace</v>
      </c>
      <c r="G82" s="35"/>
      <c r="H82" s="35"/>
      <c r="I82" s="28" t="s">
        <v>35</v>
      </c>
      <c r="J82" s="31" t="str">
        <f>E23</f>
        <v xml:space="preserve"> 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33</v>
      </c>
      <c r="D83" s="35"/>
      <c r="E83" s="35"/>
      <c r="F83" s="26" t="str">
        <f>IF(E20="","",E20)</f>
        <v>Vyplň údaj</v>
      </c>
      <c r="G83" s="35"/>
      <c r="H83" s="35"/>
      <c r="I83" s="28" t="s">
        <v>38</v>
      </c>
      <c r="J83" s="31" t="str">
        <f>E26</f>
        <v>Kotasková Jana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2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0" customFormat="1" ht="29.25" customHeight="1">
      <c r="A85" s="145"/>
      <c r="B85" s="146"/>
      <c r="C85" s="147" t="s">
        <v>116</v>
      </c>
      <c r="D85" s="148" t="s">
        <v>61</v>
      </c>
      <c r="E85" s="148" t="s">
        <v>57</v>
      </c>
      <c r="F85" s="148" t="s">
        <v>58</v>
      </c>
      <c r="G85" s="148" t="s">
        <v>117</v>
      </c>
      <c r="H85" s="148" t="s">
        <v>118</v>
      </c>
      <c r="I85" s="148" t="s">
        <v>119</v>
      </c>
      <c r="J85" s="148" t="s">
        <v>112</v>
      </c>
      <c r="K85" s="149" t="s">
        <v>120</v>
      </c>
      <c r="L85" s="150"/>
      <c r="M85" s="67" t="s">
        <v>22</v>
      </c>
      <c r="N85" s="68" t="s">
        <v>46</v>
      </c>
      <c r="O85" s="68" t="s">
        <v>121</v>
      </c>
      <c r="P85" s="68" t="s">
        <v>122</v>
      </c>
      <c r="Q85" s="68" t="s">
        <v>123</v>
      </c>
      <c r="R85" s="68" t="s">
        <v>124</v>
      </c>
      <c r="S85" s="68" t="s">
        <v>125</v>
      </c>
      <c r="T85" s="69" t="s">
        <v>126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75" customHeight="1">
      <c r="A86" s="33"/>
      <c r="B86" s="34"/>
      <c r="C86" s="74" t="s">
        <v>127</v>
      </c>
      <c r="D86" s="35"/>
      <c r="E86" s="35"/>
      <c r="F86" s="35"/>
      <c r="G86" s="35"/>
      <c r="H86" s="35"/>
      <c r="I86" s="35"/>
      <c r="J86" s="151">
        <f>BK86</f>
        <v>0</v>
      </c>
      <c r="K86" s="35"/>
      <c r="L86" s="38"/>
      <c r="M86" s="70"/>
      <c r="N86" s="152"/>
      <c r="O86" s="71"/>
      <c r="P86" s="153">
        <f>P87</f>
        <v>0</v>
      </c>
      <c r="Q86" s="71"/>
      <c r="R86" s="153">
        <f>R87</f>
        <v>0</v>
      </c>
      <c r="S86" s="71"/>
      <c r="T86" s="154">
        <f>T87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75</v>
      </c>
      <c r="AU86" s="16" t="s">
        <v>113</v>
      </c>
      <c r="BK86" s="155">
        <f>BK87</f>
        <v>0</v>
      </c>
    </row>
    <row r="87" spans="1:65" s="11" customFormat="1" ht="25.9" customHeight="1">
      <c r="B87" s="156"/>
      <c r="C87" s="157"/>
      <c r="D87" s="158" t="s">
        <v>75</v>
      </c>
      <c r="E87" s="159" t="s">
        <v>586</v>
      </c>
      <c r="F87" s="159" t="s">
        <v>587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SUM(P88:P89)</f>
        <v>0</v>
      </c>
      <c r="Q87" s="164"/>
      <c r="R87" s="165">
        <f>SUM(R88:R89)</f>
        <v>0</v>
      </c>
      <c r="S87" s="164"/>
      <c r="T87" s="166">
        <f>SUM(T88:T89)</f>
        <v>0</v>
      </c>
      <c r="AR87" s="167" t="s">
        <v>130</v>
      </c>
      <c r="AT87" s="168" t="s">
        <v>75</v>
      </c>
      <c r="AU87" s="168" t="s">
        <v>76</v>
      </c>
      <c r="AY87" s="167" t="s">
        <v>131</v>
      </c>
      <c r="BK87" s="169">
        <f>SUM(BK88:BK89)</f>
        <v>0</v>
      </c>
    </row>
    <row r="88" spans="1:65" s="2" customFormat="1" ht="24.15" customHeight="1">
      <c r="A88" s="33"/>
      <c r="B88" s="34"/>
      <c r="C88" s="170" t="s">
        <v>23</v>
      </c>
      <c r="D88" s="170" t="s">
        <v>132</v>
      </c>
      <c r="E88" s="171" t="s">
        <v>588</v>
      </c>
      <c r="F88" s="172" t="s">
        <v>589</v>
      </c>
      <c r="G88" s="173" t="s">
        <v>590</v>
      </c>
      <c r="H88" s="174">
        <v>45</v>
      </c>
      <c r="I88" s="175"/>
      <c r="J88" s="176">
        <f>ROUND(I88*H88,2)</f>
        <v>0</v>
      </c>
      <c r="K88" s="172" t="s">
        <v>591</v>
      </c>
      <c r="L88" s="38"/>
      <c r="M88" s="184" t="s">
        <v>22</v>
      </c>
      <c r="N88" s="185" t="s">
        <v>47</v>
      </c>
      <c r="O88" s="63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2" t="s">
        <v>592</v>
      </c>
      <c r="AT88" s="182" t="s">
        <v>132</v>
      </c>
      <c r="AU88" s="182" t="s">
        <v>23</v>
      </c>
      <c r="AY88" s="16" t="s">
        <v>131</v>
      </c>
      <c r="BE88" s="183">
        <f>IF(N88="základní",J88,0)</f>
        <v>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16" t="s">
        <v>23</v>
      </c>
      <c r="BK88" s="183">
        <f>ROUND(I88*H88,2)</f>
        <v>0</v>
      </c>
      <c r="BL88" s="16" t="s">
        <v>592</v>
      </c>
      <c r="BM88" s="182" t="s">
        <v>593</v>
      </c>
    </row>
    <row r="89" spans="1:65" s="2" customFormat="1" ht="10">
      <c r="A89" s="33"/>
      <c r="B89" s="34"/>
      <c r="C89" s="35"/>
      <c r="D89" s="200" t="s">
        <v>594</v>
      </c>
      <c r="E89" s="35"/>
      <c r="F89" s="201" t="s">
        <v>595</v>
      </c>
      <c r="G89" s="35"/>
      <c r="H89" s="35"/>
      <c r="I89" s="202"/>
      <c r="J89" s="35"/>
      <c r="K89" s="35"/>
      <c r="L89" s="38"/>
      <c r="M89" s="203"/>
      <c r="N89" s="204"/>
      <c r="O89" s="179"/>
      <c r="P89" s="179"/>
      <c r="Q89" s="179"/>
      <c r="R89" s="179"/>
      <c r="S89" s="179"/>
      <c r="T89" s="205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594</v>
      </c>
      <c r="AU89" s="16" t="s">
        <v>23</v>
      </c>
    </row>
    <row r="90" spans="1:65" s="2" customFormat="1" ht="7" customHeight="1">
      <c r="A90" s="33"/>
      <c r="B90" s="46"/>
      <c r="C90" s="47"/>
      <c r="D90" s="47"/>
      <c r="E90" s="47"/>
      <c r="F90" s="47"/>
      <c r="G90" s="47"/>
      <c r="H90" s="47"/>
      <c r="I90" s="47"/>
      <c r="J90" s="47"/>
      <c r="K90" s="47"/>
      <c r="L90" s="38"/>
      <c r="M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</sheetData>
  <sheetProtection algorithmName="SHA-512" hashValue="cXJCUwmYVzFQPh73QRQbp5qvUo/SFoDR1BuJheN1wCDkcAljPOiCPMv43zZoN0JUwYoWvmFFd3Vuu67uosk/JQ==" saltValue="WxPJfVqXUlnOLyY5PdEGLVdhpFUYBaFstfJtQVcr2Xfrym3cAlueR4xWGAr37a6vBwXFN3gHcRNu4bmokfB8Zg==" spinCount="100000" sheet="1" objects="1" scenarios="1" formatColumns="0" formatRows="0" autoFilter="0"/>
  <autoFilter ref="C85:K89" xr:uid="{00000000-0009-0000-0000-000003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hyperlinks>
    <hyperlink ref="F89" r:id="rId1" xr:uid="{00000000-0004-0000-03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27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101</v>
      </c>
    </row>
    <row r="3" spans="1:46" s="1" customFormat="1" ht="7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5" customHeight="1">
      <c r="B4" s="19"/>
      <c r="D4" s="109" t="s">
        <v>107</v>
      </c>
      <c r="L4" s="19"/>
      <c r="M4" s="110" t="s">
        <v>10</v>
      </c>
      <c r="AT4" s="16" t="s">
        <v>4</v>
      </c>
    </row>
    <row r="5" spans="1:46" s="1" customFormat="1" ht="7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345" t="str">
        <f>'Rekapitulace zakázky'!K6</f>
        <v>Údržba, opravy a odstraňování závad u SSZT OŘ OVA 2024 - KB a kompresoroven - Obvod SSZT Ostrava</v>
      </c>
      <c r="F7" s="346"/>
      <c r="G7" s="346"/>
      <c r="H7" s="346"/>
      <c r="L7" s="19"/>
    </row>
    <row r="8" spans="1:46" s="1" customFormat="1" ht="12" customHeight="1">
      <c r="B8" s="19"/>
      <c r="D8" s="111" t="s">
        <v>108</v>
      </c>
      <c r="L8" s="19"/>
    </row>
    <row r="9" spans="1:46" s="2" customFormat="1" ht="16.5" customHeight="1">
      <c r="A9" s="33"/>
      <c r="B9" s="38"/>
      <c r="C9" s="33"/>
      <c r="D9" s="33"/>
      <c r="E9" s="345" t="s">
        <v>596</v>
      </c>
      <c r="F9" s="348"/>
      <c r="G9" s="348"/>
      <c r="H9" s="348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138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47" t="s">
        <v>597</v>
      </c>
      <c r="F11" s="348"/>
      <c r="G11" s="348"/>
      <c r="H11" s="348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19</v>
      </c>
      <c r="E13" s="33"/>
      <c r="F13" s="102" t="s">
        <v>20</v>
      </c>
      <c r="G13" s="33"/>
      <c r="H13" s="33"/>
      <c r="I13" s="111" t="s">
        <v>21</v>
      </c>
      <c r="J13" s="102" t="s">
        <v>22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102" t="s">
        <v>25</v>
      </c>
      <c r="G14" s="33"/>
      <c r="H14" s="33"/>
      <c r="I14" s="111" t="s">
        <v>26</v>
      </c>
      <c r="J14" s="113">
        <f>'Rekapitulace zakázky'!AN8</f>
        <v>0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75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29</v>
      </c>
      <c r="E16" s="33"/>
      <c r="F16" s="33"/>
      <c r="G16" s="33"/>
      <c r="H16" s="33"/>
      <c r="I16" s="111" t="s">
        <v>30</v>
      </c>
      <c r="J16" s="102" t="s">
        <v>22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31</v>
      </c>
      <c r="F17" s="33"/>
      <c r="G17" s="33"/>
      <c r="H17" s="33"/>
      <c r="I17" s="111" t="s">
        <v>32</v>
      </c>
      <c r="J17" s="102" t="s">
        <v>22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33</v>
      </c>
      <c r="E19" s="33"/>
      <c r="F19" s="33"/>
      <c r="G19" s="33"/>
      <c r="H19" s="33"/>
      <c r="I19" s="111" t="s">
        <v>30</v>
      </c>
      <c r="J19" s="29" t="str">
        <f>'Rekapitulace zakázky'!AN13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49" t="str">
        <f>'Rekapitulace zakázky'!E14</f>
        <v>Vyplň údaj</v>
      </c>
      <c r="F20" s="350"/>
      <c r="G20" s="350"/>
      <c r="H20" s="350"/>
      <c r="I20" s="111" t="s">
        <v>32</v>
      </c>
      <c r="J20" s="29" t="str">
        <f>'Rekapitulace zakázky'!AN14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35</v>
      </c>
      <c r="E22" s="33"/>
      <c r="F22" s="33"/>
      <c r="G22" s="33"/>
      <c r="H22" s="33"/>
      <c r="I22" s="111" t="s">
        <v>30</v>
      </c>
      <c r="J22" s="102" t="s">
        <v>22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36</v>
      </c>
      <c r="F23" s="33"/>
      <c r="G23" s="33"/>
      <c r="H23" s="33"/>
      <c r="I23" s="111" t="s">
        <v>32</v>
      </c>
      <c r="J23" s="102" t="s">
        <v>22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38</v>
      </c>
      <c r="E25" s="33"/>
      <c r="F25" s="33"/>
      <c r="G25" s="33"/>
      <c r="H25" s="33"/>
      <c r="I25" s="111" t="s">
        <v>30</v>
      </c>
      <c r="J25" s="102" t="s">
        <v>22</v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39</v>
      </c>
      <c r="F26" s="33"/>
      <c r="G26" s="33"/>
      <c r="H26" s="33"/>
      <c r="I26" s="111" t="s">
        <v>32</v>
      </c>
      <c r="J26" s="102" t="s">
        <v>22</v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40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1" t="s">
        <v>22</v>
      </c>
      <c r="F29" s="351"/>
      <c r="G29" s="351"/>
      <c r="H29" s="351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7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>
      <c r="A32" s="33"/>
      <c r="B32" s="38"/>
      <c r="C32" s="33"/>
      <c r="D32" s="118" t="s">
        <v>42</v>
      </c>
      <c r="E32" s="33"/>
      <c r="F32" s="33"/>
      <c r="G32" s="33"/>
      <c r="H32" s="33"/>
      <c r="I32" s="33"/>
      <c r="J32" s="119">
        <f>ROUND(J86,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44</v>
      </c>
      <c r="G34" s="33"/>
      <c r="H34" s="33"/>
      <c r="I34" s="120" t="s">
        <v>43</v>
      </c>
      <c r="J34" s="120" t="s">
        <v>45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46</v>
      </c>
      <c r="E35" s="111" t="s">
        <v>47</v>
      </c>
      <c r="F35" s="122">
        <f>ROUND((SUM(BE86:BE126)),  2)</f>
        <v>0</v>
      </c>
      <c r="G35" s="33"/>
      <c r="H35" s="33"/>
      <c r="I35" s="123">
        <v>0.21</v>
      </c>
      <c r="J35" s="122">
        <f>ROUND(((SUM(BE86:BE126))*I35),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48</v>
      </c>
      <c r="F36" s="122">
        <f>ROUND((SUM(BF86:BF126)),  2)</f>
        <v>0</v>
      </c>
      <c r="G36" s="33"/>
      <c r="H36" s="33"/>
      <c r="I36" s="123">
        <v>0.15</v>
      </c>
      <c r="J36" s="122">
        <f>ROUND(((SUM(BF86:BF126))*I36),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49</v>
      </c>
      <c r="F37" s="122">
        <f>ROUND((SUM(BG86:BG126)),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50</v>
      </c>
      <c r="F38" s="122">
        <f>ROUND((SUM(BH86:BH126)),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51</v>
      </c>
      <c r="F39" s="122">
        <f>ROUND((SUM(BI86:BI126)),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>
      <c r="A41" s="33"/>
      <c r="B41" s="38"/>
      <c r="C41" s="124"/>
      <c r="D41" s="125" t="s">
        <v>52</v>
      </c>
      <c r="E41" s="126"/>
      <c r="F41" s="126"/>
      <c r="G41" s="127" t="s">
        <v>53</v>
      </c>
      <c r="H41" s="128" t="s">
        <v>54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7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customHeight="1">
      <c r="A47" s="33"/>
      <c r="B47" s="34"/>
      <c r="C47" s="22" t="s">
        <v>110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6.25" customHeight="1">
      <c r="A50" s="33"/>
      <c r="B50" s="34"/>
      <c r="C50" s="35"/>
      <c r="D50" s="35"/>
      <c r="E50" s="352" t="str">
        <f>E7</f>
        <v>Údržba, opravy a odstraňování závad u SSZT OŘ OVA 2024 - KB a kompresoroven - Obvod SSZT Ostrava</v>
      </c>
      <c r="F50" s="353"/>
      <c r="G50" s="353"/>
      <c r="H50" s="353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108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2" t="s">
        <v>596</v>
      </c>
      <c r="F52" s="354"/>
      <c r="G52" s="354"/>
      <c r="H52" s="354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138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1" t="str">
        <f>E11</f>
        <v>PS03-01 - Sborník ÚOŽI</v>
      </c>
      <c r="F54" s="354"/>
      <c r="G54" s="354"/>
      <c r="H54" s="354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24</v>
      </c>
      <c r="D56" s="35"/>
      <c r="E56" s="35"/>
      <c r="F56" s="26" t="str">
        <f>F14</f>
        <v>Oblastní ředitelství Ostrava</v>
      </c>
      <c r="G56" s="35"/>
      <c r="H56" s="35"/>
      <c r="I56" s="28" t="s">
        <v>26</v>
      </c>
      <c r="J56" s="58">
        <f>IF(J14="","",J14)</f>
        <v>0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customHeight="1">
      <c r="A58" s="33"/>
      <c r="B58" s="34"/>
      <c r="C58" s="28" t="s">
        <v>29</v>
      </c>
      <c r="D58" s="35"/>
      <c r="E58" s="35"/>
      <c r="F58" s="26" t="str">
        <f>E17</f>
        <v>Správa železnic, státní organizace</v>
      </c>
      <c r="G58" s="35"/>
      <c r="H58" s="35"/>
      <c r="I58" s="28" t="s">
        <v>35</v>
      </c>
      <c r="J58" s="31" t="str">
        <f>E23</f>
        <v xml:space="preserve"> 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customHeight="1">
      <c r="A59" s="33"/>
      <c r="B59" s="34"/>
      <c r="C59" s="28" t="s">
        <v>33</v>
      </c>
      <c r="D59" s="35"/>
      <c r="E59" s="35"/>
      <c r="F59" s="26" t="str">
        <f>IF(E20="","",E20)</f>
        <v>Vyplň údaj</v>
      </c>
      <c r="G59" s="35"/>
      <c r="H59" s="35"/>
      <c r="I59" s="28" t="s">
        <v>38</v>
      </c>
      <c r="J59" s="31" t="str">
        <f>E26</f>
        <v>Kotasková Jana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2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111</v>
      </c>
      <c r="D61" s="136"/>
      <c r="E61" s="136"/>
      <c r="F61" s="136"/>
      <c r="G61" s="136"/>
      <c r="H61" s="136"/>
      <c r="I61" s="136"/>
      <c r="J61" s="137" t="s">
        <v>112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2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75" customHeight="1">
      <c r="A63" s="33"/>
      <c r="B63" s="34"/>
      <c r="C63" s="138" t="s">
        <v>74</v>
      </c>
      <c r="D63" s="35"/>
      <c r="E63" s="35"/>
      <c r="F63" s="35"/>
      <c r="G63" s="35"/>
      <c r="H63" s="35"/>
      <c r="I63" s="35"/>
      <c r="J63" s="76">
        <f>J86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113</v>
      </c>
    </row>
    <row r="64" spans="1:47" s="9" customFormat="1" ht="25" customHeight="1">
      <c r="B64" s="139"/>
      <c r="C64" s="140"/>
      <c r="D64" s="141" t="s">
        <v>140</v>
      </c>
      <c r="E64" s="142"/>
      <c r="F64" s="142"/>
      <c r="G64" s="142"/>
      <c r="H64" s="142"/>
      <c r="I64" s="142"/>
      <c r="J64" s="143">
        <f>J87</f>
        <v>0</v>
      </c>
      <c r="K64" s="140"/>
      <c r="L64" s="144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1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7" customHeight="1">
      <c r="A66" s="33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7" customHeight="1">
      <c r="A70" s="33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5" customHeight="1">
      <c r="A71" s="33"/>
      <c r="B71" s="34"/>
      <c r="C71" s="22" t="s">
        <v>115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7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6.25" customHeight="1">
      <c r="A74" s="33"/>
      <c r="B74" s="34"/>
      <c r="C74" s="35"/>
      <c r="D74" s="35"/>
      <c r="E74" s="352" t="str">
        <f>E7</f>
        <v>Údržba, opravy a odstraňování závad u SSZT OŘ OVA 2024 - KB a kompresoroven - Obvod SSZT Ostrava</v>
      </c>
      <c r="F74" s="353"/>
      <c r="G74" s="353"/>
      <c r="H74" s="353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1" customFormat="1" ht="12" customHeight="1">
      <c r="B75" s="20"/>
      <c r="C75" s="28" t="s">
        <v>108</v>
      </c>
      <c r="D75" s="21"/>
      <c r="E75" s="21"/>
      <c r="F75" s="21"/>
      <c r="G75" s="21"/>
      <c r="H75" s="21"/>
      <c r="I75" s="21"/>
      <c r="J75" s="21"/>
      <c r="K75" s="21"/>
      <c r="L75" s="19"/>
    </row>
    <row r="76" spans="1:31" s="2" customFormat="1" ht="16.5" customHeight="1">
      <c r="A76" s="33"/>
      <c r="B76" s="34"/>
      <c r="C76" s="35"/>
      <c r="D76" s="35"/>
      <c r="E76" s="352" t="s">
        <v>596</v>
      </c>
      <c r="F76" s="354"/>
      <c r="G76" s="354"/>
      <c r="H76" s="354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138</v>
      </c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1" t="str">
        <f>E11</f>
        <v>PS03-01 - Sborník ÚOŽI</v>
      </c>
      <c r="F78" s="354"/>
      <c r="G78" s="354"/>
      <c r="H78" s="354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7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24</v>
      </c>
      <c r="D80" s="35"/>
      <c r="E80" s="35"/>
      <c r="F80" s="26" t="str">
        <f>F14</f>
        <v>Oblastní ředitelství Ostrava</v>
      </c>
      <c r="G80" s="35"/>
      <c r="H80" s="35"/>
      <c r="I80" s="28" t="s">
        <v>26</v>
      </c>
      <c r="J80" s="58">
        <f>IF(J14="","",J14)</f>
        <v>0</v>
      </c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7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15" customHeight="1">
      <c r="A82" s="33"/>
      <c r="B82" s="34"/>
      <c r="C82" s="28" t="s">
        <v>29</v>
      </c>
      <c r="D82" s="35"/>
      <c r="E82" s="35"/>
      <c r="F82" s="26" t="str">
        <f>E17</f>
        <v>Správa železnic, státní organizace</v>
      </c>
      <c r="G82" s="35"/>
      <c r="H82" s="35"/>
      <c r="I82" s="28" t="s">
        <v>35</v>
      </c>
      <c r="J82" s="31" t="str">
        <f>E23</f>
        <v xml:space="preserve"> 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33</v>
      </c>
      <c r="D83" s="35"/>
      <c r="E83" s="35"/>
      <c r="F83" s="26" t="str">
        <f>IF(E20="","",E20)</f>
        <v>Vyplň údaj</v>
      </c>
      <c r="G83" s="35"/>
      <c r="H83" s="35"/>
      <c r="I83" s="28" t="s">
        <v>38</v>
      </c>
      <c r="J83" s="31" t="str">
        <f>E26</f>
        <v>Kotasková Jana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2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0" customFormat="1" ht="29.25" customHeight="1">
      <c r="A85" s="145"/>
      <c r="B85" s="146"/>
      <c r="C85" s="147" t="s">
        <v>116</v>
      </c>
      <c r="D85" s="148" t="s">
        <v>61</v>
      </c>
      <c r="E85" s="148" t="s">
        <v>57</v>
      </c>
      <c r="F85" s="148" t="s">
        <v>58</v>
      </c>
      <c r="G85" s="148" t="s">
        <v>117</v>
      </c>
      <c r="H85" s="148" t="s">
        <v>118</v>
      </c>
      <c r="I85" s="148" t="s">
        <v>119</v>
      </c>
      <c r="J85" s="148" t="s">
        <v>112</v>
      </c>
      <c r="K85" s="149" t="s">
        <v>120</v>
      </c>
      <c r="L85" s="150"/>
      <c r="M85" s="67" t="s">
        <v>22</v>
      </c>
      <c r="N85" s="68" t="s">
        <v>46</v>
      </c>
      <c r="O85" s="68" t="s">
        <v>121</v>
      </c>
      <c r="P85" s="68" t="s">
        <v>122</v>
      </c>
      <c r="Q85" s="68" t="s">
        <v>123</v>
      </c>
      <c r="R85" s="68" t="s">
        <v>124</v>
      </c>
      <c r="S85" s="68" t="s">
        <v>125</v>
      </c>
      <c r="T85" s="69" t="s">
        <v>126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75" customHeight="1">
      <c r="A86" s="33"/>
      <c r="B86" s="34"/>
      <c r="C86" s="74" t="s">
        <v>127</v>
      </c>
      <c r="D86" s="35"/>
      <c r="E86" s="35"/>
      <c r="F86" s="35"/>
      <c r="G86" s="35"/>
      <c r="H86" s="35"/>
      <c r="I86" s="35"/>
      <c r="J86" s="151">
        <f>BK86</f>
        <v>0</v>
      </c>
      <c r="K86" s="35"/>
      <c r="L86" s="38"/>
      <c r="M86" s="70"/>
      <c r="N86" s="152"/>
      <c r="O86" s="71"/>
      <c r="P86" s="153">
        <f>P87</f>
        <v>0</v>
      </c>
      <c r="Q86" s="71"/>
      <c r="R86" s="153">
        <f>R87</f>
        <v>0</v>
      </c>
      <c r="S86" s="71"/>
      <c r="T86" s="154">
        <f>T87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75</v>
      </c>
      <c r="AU86" s="16" t="s">
        <v>113</v>
      </c>
      <c r="BK86" s="155">
        <f>BK87</f>
        <v>0</v>
      </c>
    </row>
    <row r="87" spans="1:65" s="11" customFormat="1" ht="25.9" customHeight="1">
      <c r="B87" s="156"/>
      <c r="C87" s="157"/>
      <c r="D87" s="158" t="s">
        <v>75</v>
      </c>
      <c r="E87" s="159" t="s">
        <v>141</v>
      </c>
      <c r="F87" s="159" t="s">
        <v>142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SUM(P88:P126)</f>
        <v>0</v>
      </c>
      <c r="Q87" s="164"/>
      <c r="R87" s="165">
        <f>SUM(R88:R126)</f>
        <v>0</v>
      </c>
      <c r="S87" s="164"/>
      <c r="T87" s="166">
        <f>SUM(T88:T126)</f>
        <v>0</v>
      </c>
      <c r="AR87" s="167" t="s">
        <v>130</v>
      </c>
      <c r="AT87" s="168" t="s">
        <v>75</v>
      </c>
      <c r="AU87" s="168" t="s">
        <v>76</v>
      </c>
      <c r="AY87" s="167" t="s">
        <v>131</v>
      </c>
      <c r="BK87" s="169">
        <f>SUM(BK88:BK126)</f>
        <v>0</v>
      </c>
    </row>
    <row r="88" spans="1:65" s="2" customFormat="1" ht="21.75" customHeight="1">
      <c r="A88" s="33"/>
      <c r="B88" s="34"/>
      <c r="C88" s="188" t="s">
        <v>23</v>
      </c>
      <c r="D88" s="188" t="s">
        <v>460</v>
      </c>
      <c r="E88" s="189" t="s">
        <v>598</v>
      </c>
      <c r="F88" s="190" t="s">
        <v>599</v>
      </c>
      <c r="G88" s="191" t="s">
        <v>145</v>
      </c>
      <c r="H88" s="192">
        <v>2</v>
      </c>
      <c r="I88" s="193"/>
      <c r="J88" s="194">
        <f t="shared" ref="J88:J126" si="0">ROUND(I88*H88,2)</f>
        <v>0</v>
      </c>
      <c r="K88" s="190" t="s">
        <v>146</v>
      </c>
      <c r="L88" s="195"/>
      <c r="M88" s="196" t="s">
        <v>22</v>
      </c>
      <c r="N88" s="197" t="s">
        <v>47</v>
      </c>
      <c r="O88" s="63"/>
      <c r="P88" s="186">
        <f t="shared" ref="P88:P126" si="1">O88*H88</f>
        <v>0</v>
      </c>
      <c r="Q88" s="186">
        <v>0</v>
      </c>
      <c r="R88" s="186">
        <f t="shared" ref="R88:R126" si="2">Q88*H88</f>
        <v>0</v>
      </c>
      <c r="S88" s="186">
        <v>0</v>
      </c>
      <c r="T88" s="187">
        <f t="shared" ref="T88:T126" si="3"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2" t="s">
        <v>463</v>
      </c>
      <c r="AT88" s="182" t="s">
        <v>460</v>
      </c>
      <c r="AU88" s="182" t="s">
        <v>23</v>
      </c>
      <c r="AY88" s="16" t="s">
        <v>131</v>
      </c>
      <c r="BE88" s="183">
        <f t="shared" ref="BE88:BE126" si="4">IF(N88="základní",J88,0)</f>
        <v>0</v>
      </c>
      <c r="BF88" s="183">
        <f t="shared" ref="BF88:BF126" si="5">IF(N88="snížená",J88,0)</f>
        <v>0</v>
      </c>
      <c r="BG88" s="183">
        <f t="shared" ref="BG88:BG126" si="6">IF(N88="zákl. přenesená",J88,0)</f>
        <v>0</v>
      </c>
      <c r="BH88" s="183">
        <f t="shared" ref="BH88:BH126" si="7">IF(N88="sníž. přenesená",J88,0)</f>
        <v>0</v>
      </c>
      <c r="BI88" s="183">
        <f t="shared" ref="BI88:BI126" si="8">IF(N88="nulová",J88,0)</f>
        <v>0</v>
      </c>
      <c r="BJ88" s="16" t="s">
        <v>23</v>
      </c>
      <c r="BK88" s="183">
        <f t="shared" ref="BK88:BK126" si="9">ROUND(I88*H88,2)</f>
        <v>0</v>
      </c>
      <c r="BL88" s="16" t="s">
        <v>463</v>
      </c>
      <c r="BM88" s="182" t="s">
        <v>600</v>
      </c>
    </row>
    <row r="89" spans="1:65" s="2" customFormat="1" ht="24.15" customHeight="1">
      <c r="A89" s="33"/>
      <c r="B89" s="34"/>
      <c r="C89" s="188" t="s">
        <v>85</v>
      </c>
      <c r="D89" s="188" t="s">
        <v>460</v>
      </c>
      <c r="E89" s="189" t="s">
        <v>601</v>
      </c>
      <c r="F89" s="190" t="s">
        <v>602</v>
      </c>
      <c r="G89" s="191" t="s">
        <v>145</v>
      </c>
      <c r="H89" s="192">
        <v>3</v>
      </c>
      <c r="I89" s="193"/>
      <c r="J89" s="194">
        <f t="shared" si="0"/>
        <v>0</v>
      </c>
      <c r="K89" s="190" t="s">
        <v>146</v>
      </c>
      <c r="L89" s="195"/>
      <c r="M89" s="196" t="s">
        <v>22</v>
      </c>
      <c r="N89" s="197" t="s">
        <v>47</v>
      </c>
      <c r="O89" s="63"/>
      <c r="P89" s="186">
        <f t="shared" si="1"/>
        <v>0</v>
      </c>
      <c r="Q89" s="186">
        <v>0</v>
      </c>
      <c r="R89" s="186">
        <f t="shared" si="2"/>
        <v>0</v>
      </c>
      <c r="S89" s="186">
        <v>0</v>
      </c>
      <c r="T89" s="187">
        <f t="shared" si="3"/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2" t="s">
        <v>463</v>
      </c>
      <c r="AT89" s="182" t="s">
        <v>460</v>
      </c>
      <c r="AU89" s="182" t="s">
        <v>23</v>
      </c>
      <c r="AY89" s="16" t="s">
        <v>131</v>
      </c>
      <c r="BE89" s="183">
        <f t="shared" si="4"/>
        <v>0</v>
      </c>
      <c r="BF89" s="183">
        <f t="shared" si="5"/>
        <v>0</v>
      </c>
      <c r="BG89" s="183">
        <f t="shared" si="6"/>
        <v>0</v>
      </c>
      <c r="BH89" s="183">
        <f t="shared" si="7"/>
        <v>0</v>
      </c>
      <c r="BI89" s="183">
        <f t="shared" si="8"/>
        <v>0</v>
      </c>
      <c r="BJ89" s="16" t="s">
        <v>23</v>
      </c>
      <c r="BK89" s="183">
        <f t="shared" si="9"/>
        <v>0</v>
      </c>
      <c r="BL89" s="16" t="s">
        <v>463</v>
      </c>
      <c r="BM89" s="182" t="s">
        <v>603</v>
      </c>
    </row>
    <row r="90" spans="1:65" s="2" customFormat="1" ht="21.75" customHeight="1">
      <c r="A90" s="33"/>
      <c r="B90" s="34"/>
      <c r="C90" s="188" t="s">
        <v>151</v>
      </c>
      <c r="D90" s="188" t="s">
        <v>460</v>
      </c>
      <c r="E90" s="189" t="s">
        <v>604</v>
      </c>
      <c r="F90" s="190" t="s">
        <v>605</v>
      </c>
      <c r="G90" s="191" t="s">
        <v>145</v>
      </c>
      <c r="H90" s="192">
        <v>9</v>
      </c>
      <c r="I90" s="193"/>
      <c r="J90" s="194">
        <f t="shared" si="0"/>
        <v>0</v>
      </c>
      <c r="K90" s="190" t="s">
        <v>146</v>
      </c>
      <c r="L90" s="195"/>
      <c r="M90" s="196" t="s">
        <v>22</v>
      </c>
      <c r="N90" s="197" t="s">
        <v>47</v>
      </c>
      <c r="O90" s="63"/>
      <c r="P90" s="186">
        <f t="shared" si="1"/>
        <v>0</v>
      </c>
      <c r="Q90" s="186">
        <v>0</v>
      </c>
      <c r="R90" s="186">
        <f t="shared" si="2"/>
        <v>0</v>
      </c>
      <c r="S90" s="186">
        <v>0</v>
      </c>
      <c r="T90" s="187">
        <f t="shared" si="3"/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2" t="s">
        <v>463</v>
      </c>
      <c r="AT90" s="182" t="s">
        <v>460</v>
      </c>
      <c r="AU90" s="182" t="s">
        <v>23</v>
      </c>
      <c r="AY90" s="16" t="s">
        <v>131</v>
      </c>
      <c r="BE90" s="183">
        <f t="shared" si="4"/>
        <v>0</v>
      </c>
      <c r="BF90" s="183">
        <f t="shared" si="5"/>
        <v>0</v>
      </c>
      <c r="BG90" s="183">
        <f t="shared" si="6"/>
        <v>0</v>
      </c>
      <c r="BH90" s="183">
        <f t="shared" si="7"/>
        <v>0</v>
      </c>
      <c r="BI90" s="183">
        <f t="shared" si="8"/>
        <v>0</v>
      </c>
      <c r="BJ90" s="16" t="s">
        <v>23</v>
      </c>
      <c r="BK90" s="183">
        <f t="shared" si="9"/>
        <v>0</v>
      </c>
      <c r="BL90" s="16" t="s">
        <v>463</v>
      </c>
      <c r="BM90" s="182" t="s">
        <v>606</v>
      </c>
    </row>
    <row r="91" spans="1:65" s="2" customFormat="1" ht="16.5" customHeight="1">
      <c r="A91" s="33"/>
      <c r="B91" s="34"/>
      <c r="C91" s="188" t="s">
        <v>130</v>
      </c>
      <c r="D91" s="188" t="s">
        <v>460</v>
      </c>
      <c r="E91" s="189" t="s">
        <v>607</v>
      </c>
      <c r="F91" s="190" t="s">
        <v>608</v>
      </c>
      <c r="G91" s="191" t="s">
        <v>145</v>
      </c>
      <c r="H91" s="192">
        <v>5</v>
      </c>
      <c r="I91" s="193"/>
      <c r="J91" s="194">
        <f t="shared" si="0"/>
        <v>0</v>
      </c>
      <c r="K91" s="190" t="s">
        <v>146</v>
      </c>
      <c r="L91" s="195"/>
      <c r="M91" s="196" t="s">
        <v>22</v>
      </c>
      <c r="N91" s="197" t="s">
        <v>47</v>
      </c>
      <c r="O91" s="63"/>
      <c r="P91" s="186">
        <f t="shared" si="1"/>
        <v>0</v>
      </c>
      <c r="Q91" s="186">
        <v>0</v>
      </c>
      <c r="R91" s="186">
        <f t="shared" si="2"/>
        <v>0</v>
      </c>
      <c r="S91" s="186">
        <v>0</v>
      </c>
      <c r="T91" s="187">
        <f t="shared" si="3"/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2" t="s">
        <v>463</v>
      </c>
      <c r="AT91" s="182" t="s">
        <v>460</v>
      </c>
      <c r="AU91" s="182" t="s">
        <v>23</v>
      </c>
      <c r="AY91" s="16" t="s">
        <v>131</v>
      </c>
      <c r="BE91" s="183">
        <f t="shared" si="4"/>
        <v>0</v>
      </c>
      <c r="BF91" s="183">
        <f t="shared" si="5"/>
        <v>0</v>
      </c>
      <c r="BG91" s="183">
        <f t="shared" si="6"/>
        <v>0</v>
      </c>
      <c r="BH91" s="183">
        <f t="shared" si="7"/>
        <v>0</v>
      </c>
      <c r="BI91" s="183">
        <f t="shared" si="8"/>
        <v>0</v>
      </c>
      <c r="BJ91" s="16" t="s">
        <v>23</v>
      </c>
      <c r="BK91" s="183">
        <f t="shared" si="9"/>
        <v>0</v>
      </c>
      <c r="BL91" s="16" t="s">
        <v>463</v>
      </c>
      <c r="BM91" s="182" t="s">
        <v>609</v>
      </c>
    </row>
    <row r="92" spans="1:65" s="2" customFormat="1" ht="21.75" customHeight="1">
      <c r="A92" s="33"/>
      <c r="B92" s="34"/>
      <c r="C92" s="188" t="s">
        <v>158</v>
      </c>
      <c r="D92" s="188" t="s">
        <v>460</v>
      </c>
      <c r="E92" s="189" t="s">
        <v>610</v>
      </c>
      <c r="F92" s="190" t="s">
        <v>611</v>
      </c>
      <c r="G92" s="191" t="s">
        <v>612</v>
      </c>
      <c r="H92" s="192">
        <v>11</v>
      </c>
      <c r="I92" s="193"/>
      <c r="J92" s="194">
        <f t="shared" si="0"/>
        <v>0</v>
      </c>
      <c r="K92" s="190" t="s">
        <v>146</v>
      </c>
      <c r="L92" s="195"/>
      <c r="M92" s="196" t="s">
        <v>22</v>
      </c>
      <c r="N92" s="197" t="s">
        <v>47</v>
      </c>
      <c r="O92" s="63"/>
      <c r="P92" s="186">
        <f t="shared" si="1"/>
        <v>0</v>
      </c>
      <c r="Q92" s="186">
        <v>0</v>
      </c>
      <c r="R92" s="186">
        <f t="shared" si="2"/>
        <v>0</v>
      </c>
      <c r="S92" s="186">
        <v>0</v>
      </c>
      <c r="T92" s="187">
        <f t="shared" si="3"/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2" t="s">
        <v>463</v>
      </c>
      <c r="AT92" s="182" t="s">
        <v>460</v>
      </c>
      <c r="AU92" s="182" t="s">
        <v>23</v>
      </c>
      <c r="AY92" s="16" t="s">
        <v>131</v>
      </c>
      <c r="BE92" s="183">
        <f t="shared" si="4"/>
        <v>0</v>
      </c>
      <c r="BF92" s="183">
        <f t="shared" si="5"/>
        <v>0</v>
      </c>
      <c r="BG92" s="183">
        <f t="shared" si="6"/>
        <v>0</v>
      </c>
      <c r="BH92" s="183">
        <f t="shared" si="7"/>
        <v>0</v>
      </c>
      <c r="BI92" s="183">
        <f t="shared" si="8"/>
        <v>0</v>
      </c>
      <c r="BJ92" s="16" t="s">
        <v>23</v>
      </c>
      <c r="BK92" s="183">
        <f t="shared" si="9"/>
        <v>0</v>
      </c>
      <c r="BL92" s="16" t="s">
        <v>463</v>
      </c>
      <c r="BM92" s="182" t="s">
        <v>613</v>
      </c>
    </row>
    <row r="93" spans="1:65" s="2" customFormat="1" ht="24.15" customHeight="1">
      <c r="A93" s="33"/>
      <c r="B93" s="34"/>
      <c r="C93" s="188" t="s">
        <v>162</v>
      </c>
      <c r="D93" s="188" t="s">
        <v>460</v>
      </c>
      <c r="E93" s="189" t="s">
        <v>614</v>
      </c>
      <c r="F93" s="190" t="s">
        <v>615</v>
      </c>
      <c r="G93" s="191" t="s">
        <v>145</v>
      </c>
      <c r="H93" s="192">
        <v>1</v>
      </c>
      <c r="I93" s="193"/>
      <c r="J93" s="194">
        <f t="shared" si="0"/>
        <v>0</v>
      </c>
      <c r="K93" s="190" t="s">
        <v>146</v>
      </c>
      <c r="L93" s="195"/>
      <c r="M93" s="196" t="s">
        <v>22</v>
      </c>
      <c r="N93" s="197" t="s">
        <v>47</v>
      </c>
      <c r="O93" s="63"/>
      <c r="P93" s="186">
        <f t="shared" si="1"/>
        <v>0</v>
      </c>
      <c r="Q93" s="186">
        <v>0</v>
      </c>
      <c r="R93" s="186">
        <f t="shared" si="2"/>
        <v>0</v>
      </c>
      <c r="S93" s="186">
        <v>0</v>
      </c>
      <c r="T93" s="187">
        <f t="shared" si="3"/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2" t="s">
        <v>463</v>
      </c>
      <c r="AT93" s="182" t="s">
        <v>460</v>
      </c>
      <c r="AU93" s="182" t="s">
        <v>23</v>
      </c>
      <c r="AY93" s="16" t="s">
        <v>131</v>
      </c>
      <c r="BE93" s="183">
        <f t="shared" si="4"/>
        <v>0</v>
      </c>
      <c r="BF93" s="183">
        <f t="shared" si="5"/>
        <v>0</v>
      </c>
      <c r="BG93" s="183">
        <f t="shared" si="6"/>
        <v>0</v>
      </c>
      <c r="BH93" s="183">
        <f t="shared" si="7"/>
        <v>0</v>
      </c>
      <c r="BI93" s="183">
        <f t="shared" si="8"/>
        <v>0</v>
      </c>
      <c r="BJ93" s="16" t="s">
        <v>23</v>
      </c>
      <c r="BK93" s="183">
        <f t="shared" si="9"/>
        <v>0</v>
      </c>
      <c r="BL93" s="16" t="s">
        <v>463</v>
      </c>
      <c r="BM93" s="182" t="s">
        <v>616</v>
      </c>
    </row>
    <row r="94" spans="1:65" s="2" customFormat="1" ht="16.5" customHeight="1">
      <c r="A94" s="33"/>
      <c r="B94" s="34"/>
      <c r="C94" s="188" t="s">
        <v>166</v>
      </c>
      <c r="D94" s="188" t="s">
        <v>460</v>
      </c>
      <c r="E94" s="189" t="s">
        <v>617</v>
      </c>
      <c r="F94" s="190" t="s">
        <v>618</v>
      </c>
      <c r="G94" s="191" t="s">
        <v>145</v>
      </c>
      <c r="H94" s="192">
        <v>2</v>
      </c>
      <c r="I94" s="193"/>
      <c r="J94" s="194">
        <f t="shared" si="0"/>
        <v>0</v>
      </c>
      <c r="K94" s="190" t="s">
        <v>146</v>
      </c>
      <c r="L94" s="195"/>
      <c r="M94" s="196" t="s">
        <v>22</v>
      </c>
      <c r="N94" s="197" t="s">
        <v>47</v>
      </c>
      <c r="O94" s="63"/>
      <c r="P94" s="186">
        <f t="shared" si="1"/>
        <v>0</v>
      </c>
      <c r="Q94" s="186">
        <v>0</v>
      </c>
      <c r="R94" s="186">
        <f t="shared" si="2"/>
        <v>0</v>
      </c>
      <c r="S94" s="186">
        <v>0</v>
      </c>
      <c r="T94" s="187">
        <f t="shared" si="3"/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2" t="s">
        <v>463</v>
      </c>
      <c r="AT94" s="182" t="s">
        <v>460</v>
      </c>
      <c r="AU94" s="182" t="s">
        <v>23</v>
      </c>
      <c r="AY94" s="16" t="s">
        <v>131</v>
      </c>
      <c r="BE94" s="183">
        <f t="shared" si="4"/>
        <v>0</v>
      </c>
      <c r="BF94" s="183">
        <f t="shared" si="5"/>
        <v>0</v>
      </c>
      <c r="BG94" s="183">
        <f t="shared" si="6"/>
        <v>0</v>
      </c>
      <c r="BH94" s="183">
        <f t="shared" si="7"/>
        <v>0</v>
      </c>
      <c r="BI94" s="183">
        <f t="shared" si="8"/>
        <v>0</v>
      </c>
      <c r="BJ94" s="16" t="s">
        <v>23</v>
      </c>
      <c r="BK94" s="183">
        <f t="shared" si="9"/>
        <v>0</v>
      </c>
      <c r="BL94" s="16" t="s">
        <v>463</v>
      </c>
      <c r="BM94" s="182" t="s">
        <v>619</v>
      </c>
    </row>
    <row r="95" spans="1:65" s="2" customFormat="1" ht="16.5" customHeight="1">
      <c r="A95" s="33"/>
      <c r="B95" s="34"/>
      <c r="C95" s="188" t="s">
        <v>170</v>
      </c>
      <c r="D95" s="188" t="s">
        <v>460</v>
      </c>
      <c r="E95" s="189" t="s">
        <v>620</v>
      </c>
      <c r="F95" s="190" t="s">
        <v>621</v>
      </c>
      <c r="G95" s="191" t="s">
        <v>145</v>
      </c>
      <c r="H95" s="192">
        <v>2</v>
      </c>
      <c r="I95" s="193"/>
      <c r="J95" s="194">
        <f t="shared" si="0"/>
        <v>0</v>
      </c>
      <c r="K95" s="190" t="s">
        <v>146</v>
      </c>
      <c r="L95" s="195"/>
      <c r="M95" s="196" t="s">
        <v>22</v>
      </c>
      <c r="N95" s="197" t="s">
        <v>47</v>
      </c>
      <c r="O95" s="63"/>
      <c r="P95" s="186">
        <f t="shared" si="1"/>
        <v>0</v>
      </c>
      <c r="Q95" s="186">
        <v>0</v>
      </c>
      <c r="R95" s="186">
        <f t="shared" si="2"/>
        <v>0</v>
      </c>
      <c r="S95" s="186">
        <v>0</v>
      </c>
      <c r="T95" s="187">
        <f t="shared" si="3"/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2" t="s">
        <v>463</v>
      </c>
      <c r="AT95" s="182" t="s">
        <v>460</v>
      </c>
      <c r="AU95" s="182" t="s">
        <v>23</v>
      </c>
      <c r="AY95" s="16" t="s">
        <v>131</v>
      </c>
      <c r="BE95" s="183">
        <f t="shared" si="4"/>
        <v>0</v>
      </c>
      <c r="BF95" s="183">
        <f t="shared" si="5"/>
        <v>0</v>
      </c>
      <c r="BG95" s="183">
        <f t="shared" si="6"/>
        <v>0</v>
      </c>
      <c r="BH95" s="183">
        <f t="shared" si="7"/>
        <v>0</v>
      </c>
      <c r="BI95" s="183">
        <f t="shared" si="8"/>
        <v>0</v>
      </c>
      <c r="BJ95" s="16" t="s">
        <v>23</v>
      </c>
      <c r="BK95" s="183">
        <f t="shared" si="9"/>
        <v>0</v>
      </c>
      <c r="BL95" s="16" t="s">
        <v>463</v>
      </c>
      <c r="BM95" s="182" t="s">
        <v>622</v>
      </c>
    </row>
    <row r="96" spans="1:65" s="2" customFormat="1" ht="21.75" customHeight="1">
      <c r="A96" s="33"/>
      <c r="B96" s="34"/>
      <c r="C96" s="188" t="s">
        <v>174</v>
      </c>
      <c r="D96" s="188" t="s">
        <v>460</v>
      </c>
      <c r="E96" s="189" t="s">
        <v>623</v>
      </c>
      <c r="F96" s="190" t="s">
        <v>624</v>
      </c>
      <c r="G96" s="191" t="s">
        <v>625</v>
      </c>
      <c r="H96" s="192">
        <v>5</v>
      </c>
      <c r="I96" s="193"/>
      <c r="J96" s="194">
        <f t="shared" si="0"/>
        <v>0</v>
      </c>
      <c r="K96" s="190" t="s">
        <v>146</v>
      </c>
      <c r="L96" s="195"/>
      <c r="M96" s="196" t="s">
        <v>22</v>
      </c>
      <c r="N96" s="197" t="s">
        <v>47</v>
      </c>
      <c r="O96" s="63"/>
      <c r="P96" s="186">
        <f t="shared" si="1"/>
        <v>0</v>
      </c>
      <c r="Q96" s="186">
        <v>0</v>
      </c>
      <c r="R96" s="186">
        <f t="shared" si="2"/>
        <v>0</v>
      </c>
      <c r="S96" s="186">
        <v>0</v>
      </c>
      <c r="T96" s="187">
        <f t="shared" si="3"/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2" t="s">
        <v>463</v>
      </c>
      <c r="AT96" s="182" t="s">
        <v>460</v>
      </c>
      <c r="AU96" s="182" t="s">
        <v>23</v>
      </c>
      <c r="AY96" s="16" t="s">
        <v>131</v>
      </c>
      <c r="BE96" s="183">
        <f t="shared" si="4"/>
        <v>0</v>
      </c>
      <c r="BF96" s="183">
        <f t="shared" si="5"/>
        <v>0</v>
      </c>
      <c r="BG96" s="183">
        <f t="shared" si="6"/>
        <v>0</v>
      </c>
      <c r="BH96" s="183">
        <f t="shared" si="7"/>
        <v>0</v>
      </c>
      <c r="BI96" s="183">
        <f t="shared" si="8"/>
        <v>0</v>
      </c>
      <c r="BJ96" s="16" t="s">
        <v>23</v>
      </c>
      <c r="BK96" s="183">
        <f t="shared" si="9"/>
        <v>0</v>
      </c>
      <c r="BL96" s="16" t="s">
        <v>463</v>
      </c>
      <c r="BM96" s="182" t="s">
        <v>626</v>
      </c>
    </row>
    <row r="97" spans="1:65" s="2" customFormat="1" ht="24.15" customHeight="1">
      <c r="A97" s="33"/>
      <c r="B97" s="34"/>
      <c r="C97" s="188" t="s">
        <v>27</v>
      </c>
      <c r="D97" s="188" t="s">
        <v>460</v>
      </c>
      <c r="E97" s="189" t="s">
        <v>627</v>
      </c>
      <c r="F97" s="190" t="s">
        <v>628</v>
      </c>
      <c r="G97" s="191" t="s">
        <v>145</v>
      </c>
      <c r="H97" s="192">
        <v>2</v>
      </c>
      <c r="I97" s="193"/>
      <c r="J97" s="194">
        <f t="shared" si="0"/>
        <v>0</v>
      </c>
      <c r="K97" s="190" t="s">
        <v>146</v>
      </c>
      <c r="L97" s="195"/>
      <c r="M97" s="196" t="s">
        <v>22</v>
      </c>
      <c r="N97" s="197" t="s">
        <v>47</v>
      </c>
      <c r="O97" s="63"/>
      <c r="P97" s="186">
        <f t="shared" si="1"/>
        <v>0</v>
      </c>
      <c r="Q97" s="186">
        <v>0</v>
      </c>
      <c r="R97" s="186">
        <f t="shared" si="2"/>
        <v>0</v>
      </c>
      <c r="S97" s="186">
        <v>0</v>
      </c>
      <c r="T97" s="187">
        <f t="shared" si="3"/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2" t="s">
        <v>463</v>
      </c>
      <c r="AT97" s="182" t="s">
        <v>460</v>
      </c>
      <c r="AU97" s="182" t="s">
        <v>23</v>
      </c>
      <c r="AY97" s="16" t="s">
        <v>131</v>
      </c>
      <c r="BE97" s="183">
        <f t="shared" si="4"/>
        <v>0</v>
      </c>
      <c r="BF97" s="183">
        <f t="shared" si="5"/>
        <v>0</v>
      </c>
      <c r="BG97" s="183">
        <f t="shared" si="6"/>
        <v>0</v>
      </c>
      <c r="BH97" s="183">
        <f t="shared" si="7"/>
        <v>0</v>
      </c>
      <c r="BI97" s="183">
        <f t="shared" si="8"/>
        <v>0</v>
      </c>
      <c r="BJ97" s="16" t="s">
        <v>23</v>
      </c>
      <c r="BK97" s="183">
        <f t="shared" si="9"/>
        <v>0</v>
      </c>
      <c r="BL97" s="16" t="s">
        <v>463</v>
      </c>
      <c r="BM97" s="182" t="s">
        <v>629</v>
      </c>
    </row>
    <row r="98" spans="1:65" s="2" customFormat="1" ht="24.15" customHeight="1">
      <c r="A98" s="33"/>
      <c r="B98" s="34"/>
      <c r="C98" s="188" t="s">
        <v>181</v>
      </c>
      <c r="D98" s="188" t="s">
        <v>460</v>
      </c>
      <c r="E98" s="189" t="s">
        <v>630</v>
      </c>
      <c r="F98" s="190" t="s">
        <v>631</v>
      </c>
      <c r="G98" s="191" t="s">
        <v>145</v>
      </c>
      <c r="H98" s="192">
        <v>1</v>
      </c>
      <c r="I98" s="193"/>
      <c r="J98" s="194">
        <f t="shared" si="0"/>
        <v>0</v>
      </c>
      <c r="K98" s="190" t="s">
        <v>146</v>
      </c>
      <c r="L98" s="195"/>
      <c r="M98" s="196" t="s">
        <v>22</v>
      </c>
      <c r="N98" s="197" t="s">
        <v>47</v>
      </c>
      <c r="O98" s="63"/>
      <c r="P98" s="186">
        <f t="shared" si="1"/>
        <v>0</v>
      </c>
      <c r="Q98" s="186">
        <v>0</v>
      </c>
      <c r="R98" s="186">
        <f t="shared" si="2"/>
        <v>0</v>
      </c>
      <c r="S98" s="186">
        <v>0</v>
      </c>
      <c r="T98" s="187">
        <f t="shared" si="3"/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2" t="s">
        <v>463</v>
      </c>
      <c r="AT98" s="182" t="s">
        <v>460</v>
      </c>
      <c r="AU98" s="182" t="s">
        <v>23</v>
      </c>
      <c r="AY98" s="16" t="s">
        <v>131</v>
      </c>
      <c r="BE98" s="183">
        <f t="shared" si="4"/>
        <v>0</v>
      </c>
      <c r="BF98" s="183">
        <f t="shared" si="5"/>
        <v>0</v>
      </c>
      <c r="BG98" s="183">
        <f t="shared" si="6"/>
        <v>0</v>
      </c>
      <c r="BH98" s="183">
        <f t="shared" si="7"/>
        <v>0</v>
      </c>
      <c r="BI98" s="183">
        <f t="shared" si="8"/>
        <v>0</v>
      </c>
      <c r="BJ98" s="16" t="s">
        <v>23</v>
      </c>
      <c r="BK98" s="183">
        <f t="shared" si="9"/>
        <v>0</v>
      </c>
      <c r="BL98" s="16" t="s">
        <v>463</v>
      </c>
      <c r="BM98" s="182" t="s">
        <v>632</v>
      </c>
    </row>
    <row r="99" spans="1:65" s="2" customFormat="1" ht="24.15" customHeight="1">
      <c r="A99" s="33"/>
      <c r="B99" s="34"/>
      <c r="C99" s="188" t="s">
        <v>185</v>
      </c>
      <c r="D99" s="188" t="s">
        <v>460</v>
      </c>
      <c r="E99" s="189" t="s">
        <v>633</v>
      </c>
      <c r="F99" s="190" t="s">
        <v>634</v>
      </c>
      <c r="G99" s="191" t="s">
        <v>145</v>
      </c>
      <c r="H99" s="192">
        <v>1</v>
      </c>
      <c r="I99" s="193"/>
      <c r="J99" s="194">
        <f t="shared" si="0"/>
        <v>0</v>
      </c>
      <c r="K99" s="190" t="s">
        <v>146</v>
      </c>
      <c r="L99" s="195"/>
      <c r="M99" s="196" t="s">
        <v>22</v>
      </c>
      <c r="N99" s="197" t="s">
        <v>47</v>
      </c>
      <c r="O99" s="63"/>
      <c r="P99" s="186">
        <f t="shared" si="1"/>
        <v>0</v>
      </c>
      <c r="Q99" s="186">
        <v>0</v>
      </c>
      <c r="R99" s="186">
        <f t="shared" si="2"/>
        <v>0</v>
      </c>
      <c r="S99" s="186">
        <v>0</v>
      </c>
      <c r="T99" s="187">
        <f t="shared" si="3"/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2" t="s">
        <v>463</v>
      </c>
      <c r="AT99" s="182" t="s">
        <v>460</v>
      </c>
      <c r="AU99" s="182" t="s">
        <v>23</v>
      </c>
      <c r="AY99" s="16" t="s">
        <v>131</v>
      </c>
      <c r="BE99" s="183">
        <f t="shared" si="4"/>
        <v>0</v>
      </c>
      <c r="BF99" s="183">
        <f t="shared" si="5"/>
        <v>0</v>
      </c>
      <c r="BG99" s="183">
        <f t="shared" si="6"/>
        <v>0</v>
      </c>
      <c r="BH99" s="183">
        <f t="shared" si="7"/>
        <v>0</v>
      </c>
      <c r="BI99" s="183">
        <f t="shared" si="8"/>
        <v>0</v>
      </c>
      <c r="BJ99" s="16" t="s">
        <v>23</v>
      </c>
      <c r="BK99" s="183">
        <f t="shared" si="9"/>
        <v>0</v>
      </c>
      <c r="BL99" s="16" t="s">
        <v>463</v>
      </c>
      <c r="BM99" s="182" t="s">
        <v>635</v>
      </c>
    </row>
    <row r="100" spans="1:65" s="2" customFormat="1" ht="24.15" customHeight="1">
      <c r="A100" s="33"/>
      <c r="B100" s="34"/>
      <c r="C100" s="188" t="s">
        <v>189</v>
      </c>
      <c r="D100" s="188" t="s">
        <v>460</v>
      </c>
      <c r="E100" s="189" t="s">
        <v>636</v>
      </c>
      <c r="F100" s="190" t="s">
        <v>637</v>
      </c>
      <c r="G100" s="191" t="s">
        <v>145</v>
      </c>
      <c r="H100" s="192">
        <v>2</v>
      </c>
      <c r="I100" s="193"/>
      <c r="J100" s="194">
        <f t="shared" si="0"/>
        <v>0</v>
      </c>
      <c r="K100" s="190" t="s">
        <v>146</v>
      </c>
      <c r="L100" s="195"/>
      <c r="M100" s="196" t="s">
        <v>22</v>
      </c>
      <c r="N100" s="197" t="s">
        <v>47</v>
      </c>
      <c r="O100" s="63"/>
      <c r="P100" s="186">
        <f t="shared" si="1"/>
        <v>0</v>
      </c>
      <c r="Q100" s="186">
        <v>0</v>
      </c>
      <c r="R100" s="186">
        <f t="shared" si="2"/>
        <v>0</v>
      </c>
      <c r="S100" s="186">
        <v>0</v>
      </c>
      <c r="T100" s="187">
        <f t="shared" si="3"/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2" t="s">
        <v>463</v>
      </c>
      <c r="AT100" s="182" t="s">
        <v>460</v>
      </c>
      <c r="AU100" s="182" t="s">
        <v>23</v>
      </c>
      <c r="AY100" s="16" t="s">
        <v>131</v>
      </c>
      <c r="BE100" s="183">
        <f t="shared" si="4"/>
        <v>0</v>
      </c>
      <c r="BF100" s="183">
        <f t="shared" si="5"/>
        <v>0</v>
      </c>
      <c r="BG100" s="183">
        <f t="shared" si="6"/>
        <v>0</v>
      </c>
      <c r="BH100" s="183">
        <f t="shared" si="7"/>
        <v>0</v>
      </c>
      <c r="BI100" s="183">
        <f t="shared" si="8"/>
        <v>0</v>
      </c>
      <c r="BJ100" s="16" t="s">
        <v>23</v>
      </c>
      <c r="BK100" s="183">
        <f t="shared" si="9"/>
        <v>0</v>
      </c>
      <c r="BL100" s="16" t="s">
        <v>463</v>
      </c>
      <c r="BM100" s="182" t="s">
        <v>638</v>
      </c>
    </row>
    <row r="101" spans="1:65" s="2" customFormat="1" ht="24.15" customHeight="1">
      <c r="A101" s="33"/>
      <c r="B101" s="34"/>
      <c r="C101" s="188" t="s">
        <v>193</v>
      </c>
      <c r="D101" s="188" t="s">
        <v>460</v>
      </c>
      <c r="E101" s="189" t="s">
        <v>639</v>
      </c>
      <c r="F101" s="190" t="s">
        <v>640</v>
      </c>
      <c r="G101" s="191" t="s">
        <v>145</v>
      </c>
      <c r="H101" s="192">
        <v>2</v>
      </c>
      <c r="I101" s="193"/>
      <c r="J101" s="194">
        <f t="shared" si="0"/>
        <v>0</v>
      </c>
      <c r="K101" s="190" t="s">
        <v>146</v>
      </c>
      <c r="L101" s="195"/>
      <c r="M101" s="196" t="s">
        <v>22</v>
      </c>
      <c r="N101" s="197" t="s">
        <v>47</v>
      </c>
      <c r="O101" s="63"/>
      <c r="P101" s="186">
        <f t="shared" si="1"/>
        <v>0</v>
      </c>
      <c r="Q101" s="186">
        <v>0</v>
      </c>
      <c r="R101" s="186">
        <f t="shared" si="2"/>
        <v>0</v>
      </c>
      <c r="S101" s="186">
        <v>0</v>
      </c>
      <c r="T101" s="187">
        <f t="shared" si="3"/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2" t="s">
        <v>463</v>
      </c>
      <c r="AT101" s="182" t="s">
        <v>460</v>
      </c>
      <c r="AU101" s="182" t="s">
        <v>23</v>
      </c>
      <c r="AY101" s="16" t="s">
        <v>131</v>
      </c>
      <c r="BE101" s="183">
        <f t="shared" si="4"/>
        <v>0</v>
      </c>
      <c r="BF101" s="183">
        <f t="shared" si="5"/>
        <v>0</v>
      </c>
      <c r="BG101" s="183">
        <f t="shared" si="6"/>
        <v>0</v>
      </c>
      <c r="BH101" s="183">
        <f t="shared" si="7"/>
        <v>0</v>
      </c>
      <c r="BI101" s="183">
        <f t="shared" si="8"/>
        <v>0</v>
      </c>
      <c r="BJ101" s="16" t="s">
        <v>23</v>
      </c>
      <c r="BK101" s="183">
        <f t="shared" si="9"/>
        <v>0</v>
      </c>
      <c r="BL101" s="16" t="s">
        <v>463</v>
      </c>
      <c r="BM101" s="182" t="s">
        <v>641</v>
      </c>
    </row>
    <row r="102" spans="1:65" s="2" customFormat="1" ht="24.15" customHeight="1">
      <c r="A102" s="33"/>
      <c r="B102" s="34"/>
      <c r="C102" s="188" t="s">
        <v>8</v>
      </c>
      <c r="D102" s="188" t="s">
        <v>460</v>
      </c>
      <c r="E102" s="189" t="s">
        <v>642</v>
      </c>
      <c r="F102" s="190" t="s">
        <v>643</v>
      </c>
      <c r="G102" s="191" t="s">
        <v>145</v>
      </c>
      <c r="H102" s="192">
        <v>2</v>
      </c>
      <c r="I102" s="193"/>
      <c r="J102" s="194">
        <f t="shared" si="0"/>
        <v>0</v>
      </c>
      <c r="K102" s="190" t="s">
        <v>146</v>
      </c>
      <c r="L102" s="195"/>
      <c r="M102" s="196" t="s">
        <v>22</v>
      </c>
      <c r="N102" s="197" t="s">
        <v>47</v>
      </c>
      <c r="O102" s="63"/>
      <c r="P102" s="186">
        <f t="shared" si="1"/>
        <v>0</v>
      </c>
      <c r="Q102" s="186">
        <v>0</v>
      </c>
      <c r="R102" s="186">
        <f t="shared" si="2"/>
        <v>0</v>
      </c>
      <c r="S102" s="186">
        <v>0</v>
      </c>
      <c r="T102" s="187">
        <f t="shared" si="3"/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2" t="s">
        <v>463</v>
      </c>
      <c r="AT102" s="182" t="s">
        <v>460</v>
      </c>
      <c r="AU102" s="182" t="s">
        <v>23</v>
      </c>
      <c r="AY102" s="16" t="s">
        <v>131</v>
      </c>
      <c r="BE102" s="183">
        <f t="shared" si="4"/>
        <v>0</v>
      </c>
      <c r="BF102" s="183">
        <f t="shared" si="5"/>
        <v>0</v>
      </c>
      <c r="BG102" s="183">
        <f t="shared" si="6"/>
        <v>0</v>
      </c>
      <c r="BH102" s="183">
        <f t="shared" si="7"/>
        <v>0</v>
      </c>
      <c r="BI102" s="183">
        <f t="shared" si="8"/>
        <v>0</v>
      </c>
      <c r="BJ102" s="16" t="s">
        <v>23</v>
      </c>
      <c r="BK102" s="183">
        <f t="shared" si="9"/>
        <v>0</v>
      </c>
      <c r="BL102" s="16" t="s">
        <v>463</v>
      </c>
      <c r="BM102" s="182" t="s">
        <v>644</v>
      </c>
    </row>
    <row r="103" spans="1:65" s="2" customFormat="1" ht="33" customHeight="1">
      <c r="A103" s="33"/>
      <c r="B103" s="34"/>
      <c r="C103" s="188" t="s">
        <v>200</v>
      </c>
      <c r="D103" s="188" t="s">
        <v>460</v>
      </c>
      <c r="E103" s="189" t="s">
        <v>645</v>
      </c>
      <c r="F103" s="190" t="s">
        <v>646</v>
      </c>
      <c r="G103" s="191" t="s">
        <v>145</v>
      </c>
      <c r="H103" s="192">
        <v>4</v>
      </c>
      <c r="I103" s="193"/>
      <c r="J103" s="194">
        <f t="shared" si="0"/>
        <v>0</v>
      </c>
      <c r="K103" s="190" t="s">
        <v>146</v>
      </c>
      <c r="L103" s="195"/>
      <c r="M103" s="196" t="s">
        <v>22</v>
      </c>
      <c r="N103" s="197" t="s">
        <v>47</v>
      </c>
      <c r="O103" s="63"/>
      <c r="P103" s="186">
        <f t="shared" si="1"/>
        <v>0</v>
      </c>
      <c r="Q103" s="186">
        <v>0</v>
      </c>
      <c r="R103" s="186">
        <f t="shared" si="2"/>
        <v>0</v>
      </c>
      <c r="S103" s="186">
        <v>0</v>
      </c>
      <c r="T103" s="187">
        <f t="shared" si="3"/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2" t="s">
        <v>463</v>
      </c>
      <c r="AT103" s="182" t="s">
        <v>460</v>
      </c>
      <c r="AU103" s="182" t="s">
        <v>23</v>
      </c>
      <c r="AY103" s="16" t="s">
        <v>131</v>
      </c>
      <c r="BE103" s="183">
        <f t="shared" si="4"/>
        <v>0</v>
      </c>
      <c r="BF103" s="183">
        <f t="shared" si="5"/>
        <v>0</v>
      </c>
      <c r="BG103" s="183">
        <f t="shared" si="6"/>
        <v>0</v>
      </c>
      <c r="BH103" s="183">
        <f t="shared" si="7"/>
        <v>0</v>
      </c>
      <c r="BI103" s="183">
        <f t="shared" si="8"/>
        <v>0</v>
      </c>
      <c r="BJ103" s="16" t="s">
        <v>23</v>
      </c>
      <c r="BK103" s="183">
        <f t="shared" si="9"/>
        <v>0</v>
      </c>
      <c r="BL103" s="16" t="s">
        <v>463</v>
      </c>
      <c r="BM103" s="182" t="s">
        <v>647</v>
      </c>
    </row>
    <row r="104" spans="1:65" s="2" customFormat="1" ht="33" customHeight="1">
      <c r="A104" s="33"/>
      <c r="B104" s="34"/>
      <c r="C104" s="188" t="s">
        <v>204</v>
      </c>
      <c r="D104" s="188" t="s">
        <v>460</v>
      </c>
      <c r="E104" s="189" t="s">
        <v>648</v>
      </c>
      <c r="F104" s="190" t="s">
        <v>649</v>
      </c>
      <c r="G104" s="191" t="s">
        <v>145</v>
      </c>
      <c r="H104" s="192">
        <v>4</v>
      </c>
      <c r="I104" s="193"/>
      <c r="J104" s="194">
        <f t="shared" si="0"/>
        <v>0</v>
      </c>
      <c r="K104" s="190" t="s">
        <v>146</v>
      </c>
      <c r="L104" s="195"/>
      <c r="M104" s="196" t="s">
        <v>22</v>
      </c>
      <c r="N104" s="197" t="s">
        <v>47</v>
      </c>
      <c r="O104" s="63"/>
      <c r="P104" s="186">
        <f t="shared" si="1"/>
        <v>0</v>
      </c>
      <c r="Q104" s="186">
        <v>0</v>
      </c>
      <c r="R104" s="186">
        <f t="shared" si="2"/>
        <v>0</v>
      </c>
      <c r="S104" s="186">
        <v>0</v>
      </c>
      <c r="T104" s="187">
        <f t="shared" si="3"/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2" t="s">
        <v>463</v>
      </c>
      <c r="AT104" s="182" t="s">
        <v>460</v>
      </c>
      <c r="AU104" s="182" t="s">
        <v>23</v>
      </c>
      <c r="AY104" s="16" t="s">
        <v>131</v>
      </c>
      <c r="BE104" s="183">
        <f t="shared" si="4"/>
        <v>0</v>
      </c>
      <c r="BF104" s="183">
        <f t="shared" si="5"/>
        <v>0</v>
      </c>
      <c r="BG104" s="183">
        <f t="shared" si="6"/>
        <v>0</v>
      </c>
      <c r="BH104" s="183">
        <f t="shared" si="7"/>
        <v>0</v>
      </c>
      <c r="BI104" s="183">
        <f t="shared" si="8"/>
        <v>0</v>
      </c>
      <c r="BJ104" s="16" t="s">
        <v>23</v>
      </c>
      <c r="BK104" s="183">
        <f t="shared" si="9"/>
        <v>0</v>
      </c>
      <c r="BL104" s="16" t="s">
        <v>463</v>
      </c>
      <c r="BM104" s="182" t="s">
        <v>650</v>
      </c>
    </row>
    <row r="105" spans="1:65" s="2" customFormat="1" ht="33" customHeight="1">
      <c r="A105" s="33"/>
      <c r="B105" s="34"/>
      <c r="C105" s="188" t="s">
        <v>208</v>
      </c>
      <c r="D105" s="188" t="s">
        <v>460</v>
      </c>
      <c r="E105" s="189" t="s">
        <v>651</v>
      </c>
      <c r="F105" s="190" t="s">
        <v>652</v>
      </c>
      <c r="G105" s="191" t="s">
        <v>145</v>
      </c>
      <c r="H105" s="192">
        <v>4</v>
      </c>
      <c r="I105" s="193"/>
      <c r="J105" s="194">
        <f t="shared" si="0"/>
        <v>0</v>
      </c>
      <c r="K105" s="190" t="s">
        <v>146</v>
      </c>
      <c r="L105" s="195"/>
      <c r="M105" s="196" t="s">
        <v>22</v>
      </c>
      <c r="N105" s="197" t="s">
        <v>47</v>
      </c>
      <c r="O105" s="63"/>
      <c r="P105" s="186">
        <f t="shared" si="1"/>
        <v>0</v>
      </c>
      <c r="Q105" s="186">
        <v>0</v>
      </c>
      <c r="R105" s="186">
        <f t="shared" si="2"/>
        <v>0</v>
      </c>
      <c r="S105" s="186">
        <v>0</v>
      </c>
      <c r="T105" s="187">
        <f t="shared" si="3"/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2" t="s">
        <v>463</v>
      </c>
      <c r="AT105" s="182" t="s">
        <v>460</v>
      </c>
      <c r="AU105" s="182" t="s">
        <v>23</v>
      </c>
      <c r="AY105" s="16" t="s">
        <v>131</v>
      </c>
      <c r="BE105" s="183">
        <f t="shared" si="4"/>
        <v>0</v>
      </c>
      <c r="BF105" s="183">
        <f t="shared" si="5"/>
        <v>0</v>
      </c>
      <c r="BG105" s="183">
        <f t="shared" si="6"/>
        <v>0</v>
      </c>
      <c r="BH105" s="183">
        <f t="shared" si="7"/>
        <v>0</v>
      </c>
      <c r="BI105" s="183">
        <f t="shared" si="8"/>
        <v>0</v>
      </c>
      <c r="BJ105" s="16" t="s">
        <v>23</v>
      </c>
      <c r="BK105" s="183">
        <f t="shared" si="9"/>
        <v>0</v>
      </c>
      <c r="BL105" s="16" t="s">
        <v>463</v>
      </c>
      <c r="BM105" s="182" t="s">
        <v>653</v>
      </c>
    </row>
    <row r="106" spans="1:65" s="2" customFormat="1" ht="24.15" customHeight="1">
      <c r="A106" s="33"/>
      <c r="B106" s="34"/>
      <c r="C106" s="188" t="s">
        <v>212</v>
      </c>
      <c r="D106" s="188" t="s">
        <v>460</v>
      </c>
      <c r="E106" s="189" t="s">
        <v>654</v>
      </c>
      <c r="F106" s="190" t="s">
        <v>655</v>
      </c>
      <c r="G106" s="191" t="s">
        <v>145</v>
      </c>
      <c r="H106" s="192">
        <v>4</v>
      </c>
      <c r="I106" s="193"/>
      <c r="J106" s="194">
        <f t="shared" si="0"/>
        <v>0</v>
      </c>
      <c r="K106" s="190" t="s">
        <v>146</v>
      </c>
      <c r="L106" s="195"/>
      <c r="M106" s="196" t="s">
        <v>22</v>
      </c>
      <c r="N106" s="197" t="s">
        <v>47</v>
      </c>
      <c r="O106" s="63"/>
      <c r="P106" s="186">
        <f t="shared" si="1"/>
        <v>0</v>
      </c>
      <c r="Q106" s="186">
        <v>0</v>
      </c>
      <c r="R106" s="186">
        <f t="shared" si="2"/>
        <v>0</v>
      </c>
      <c r="S106" s="186">
        <v>0</v>
      </c>
      <c r="T106" s="187">
        <f t="shared" si="3"/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2" t="s">
        <v>463</v>
      </c>
      <c r="AT106" s="182" t="s">
        <v>460</v>
      </c>
      <c r="AU106" s="182" t="s">
        <v>23</v>
      </c>
      <c r="AY106" s="16" t="s">
        <v>131</v>
      </c>
      <c r="BE106" s="183">
        <f t="shared" si="4"/>
        <v>0</v>
      </c>
      <c r="BF106" s="183">
        <f t="shared" si="5"/>
        <v>0</v>
      </c>
      <c r="BG106" s="183">
        <f t="shared" si="6"/>
        <v>0</v>
      </c>
      <c r="BH106" s="183">
        <f t="shared" si="7"/>
        <v>0</v>
      </c>
      <c r="BI106" s="183">
        <f t="shared" si="8"/>
        <v>0</v>
      </c>
      <c r="BJ106" s="16" t="s">
        <v>23</v>
      </c>
      <c r="BK106" s="183">
        <f t="shared" si="9"/>
        <v>0</v>
      </c>
      <c r="BL106" s="16" t="s">
        <v>463</v>
      </c>
      <c r="BM106" s="182" t="s">
        <v>656</v>
      </c>
    </row>
    <row r="107" spans="1:65" s="2" customFormat="1" ht="33" customHeight="1">
      <c r="A107" s="33"/>
      <c r="B107" s="34"/>
      <c r="C107" s="188" t="s">
        <v>216</v>
      </c>
      <c r="D107" s="188" t="s">
        <v>460</v>
      </c>
      <c r="E107" s="189" t="s">
        <v>657</v>
      </c>
      <c r="F107" s="190" t="s">
        <v>658</v>
      </c>
      <c r="G107" s="191" t="s">
        <v>145</v>
      </c>
      <c r="H107" s="192">
        <v>8</v>
      </c>
      <c r="I107" s="193"/>
      <c r="J107" s="194">
        <f t="shared" si="0"/>
        <v>0</v>
      </c>
      <c r="K107" s="190" t="s">
        <v>146</v>
      </c>
      <c r="L107" s="195"/>
      <c r="M107" s="196" t="s">
        <v>22</v>
      </c>
      <c r="N107" s="197" t="s">
        <v>47</v>
      </c>
      <c r="O107" s="63"/>
      <c r="P107" s="186">
        <f t="shared" si="1"/>
        <v>0</v>
      </c>
      <c r="Q107" s="186">
        <v>0</v>
      </c>
      <c r="R107" s="186">
        <f t="shared" si="2"/>
        <v>0</v>
      </c>
      <c r="S107" s="186">
        <v>0</v>
      </c>
      <c r="T107" s="187">
        <f t="shared" si="3"/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2" t="s">
        <v>463</v>
      </c>
      <c r="AT107" s="182" t="s">
        <v>460</v>
      </c>
      <c r="AU107" s="182" t="s">
        <v>23</v>
      </c>
      <c r="AY107" s="16" t="s">
        <v>131</v>
      </c>
      <c r="BE107" s="183">
        <f t="shared" si="4"/>
        <v>0</v>
      </c>
      <c r="BF107" s="183">
        <f t="shared" si="5"/>
        <v>0</v>
      </c>
      <c r="BG107" s="183">
        <f t="shared" si="6"/>
        <v>0</v>
      </c>
      <c r="BH107" s="183">
        <f t="shared" si="7"/>
        <v>0</v>
      </c>
      <c r="BI107" s="183">
        <f t="shared" si="8"/>
        <v>0</v>
      </c>
      <c r="BJ107" s="16" t="s">
        <v>23</v>
      </c>
      <c r="BK107" s="183">
        <f t="shared" si="9"/>
        <v>0</v>
      </c>
      <c r="BL107" s="16" t="s">
        <v>463</v>
      </c>
      <c r="BM107" s="182" t="s">
        <v>659</v>
      </c>
    </row>
    <row r="108" spans="1:65" s="2" customFormat="1" ht="37.75" customHeight="1">
      <c r="A108" s="33"/>
      <c r="B108" s="34"/>
      <c r="C108" s="188" t="s">
        <v>7</v>
      </c>
      <c r="D108" s="188" t="s">
        <v>460</v>
      </c>
      <c r="E108" s="189" t="s">
        <v>660</v>
      </c>
      <c r="F108" s="190" t="s">
        <v>661</v>
      </c>
      <c r="G108" s="191" t="s">
        <v>145</v>
      </c>
      <c r="H108" s="192">
        <v>4</v>
      </c>
      <c r="I108" s="193"/>
      <c r="J108" s="194">
        <f t="shared" si="0"/>
        <v>0</v>
      </c>
      <c r="K108" s="190" t="s">
        <v>146</v>
      </c>
      <c r="L108" s="195"/>
      <c r="M108" s="196" t="s">
        <v>22</v>
      </c>
      <c r="N108" s="197" t="s">
        <v>47</v>
      </c>
      <c r="O108" s="63"/>
      <c r="P108" s="186">
        <f t="shared" si="1"/>
        <v>0</v>
      </c>
      <c r="Q108" s="186">
        <v>0</v>
      </c>
      <c r="R108" s="186">
        <f t="shared" si="2"/>
        <v>0</v>
      </c>
      <c r="S108" s="186">
        <v>0</v>
      </c>
      <c r="T108" s="187">
        <f t="shared" si="3"/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2" t="s">
        <v>463</v>
      </c>
      <c r="AT108" s="182" t="s">
        <v>460</v>
      </c>
      <c r="AU108" s="182" t="s">
        <v>23</v>
      </c>
      <c r="AY108" s="16" t="s">
        <v>131</v>
      </c>
      <c r="BE108" s="183">
        <f t="shared" si="4"/>
        <v>0</v>
      </c>
      <c r="BF108" s="183">
        <f t="shared" si="5"/>
        <v>0</v>
      </c>
      <c r="BG108" s="183">
        <f t="shared" si="6"/>
        <v>0</v>
      </c>
      <c r="BH108" s="183">
        <f t="shared" si="7"/>
        <v>0</v>
      </c>
      <c r="BI108" s="183">
        <f t="shared" si="8"/>
        <v>0</v>
      </c>
      <c r="BJ108" s="16" t="s">
        <v>23</v>
      </c>
      <c r="BK108" s="183">
        <f t="shared" si="9"/>
        <v>0</v>
      </c>
      <c r="BL108" s="16" t="s">
        <v>463</v>
      </c>
      <c r="BM108" s="182" t="s">
        <v>662</v>
      </c>
    </row>
    <row r="109" spans="1:65" s="2" customFormat="1" ht="24.15" customHeight="1">
      <c r="A109" s="33"/>
      <c r="B109" s="34"/>
      <c r="C109" s="188" t="s">
        <v>223</v>
      </c>
      <c r="D109" s="188" t="s">
        <v>460</v>
      </c>
      <c r="E109" s="189" t="s">
        <v>663</v>
      </c>
      <c r="F109" s="190" t="s">
        <v>664</v>
      </c>
      <c r="G109" s="191" t="s">
        <v>665</v>
      </c>
      <c r="H109" s="192">
        <v>4</v>
      </c>
      <c r="I109" s="193"/>
      <c r="J109" s="194">
        <f t="shared" si="0"/>
        <v>0</v>
      </c>
      <c r="K109" s="190" t="s">
        <v>146</v>
      </c>
      <c r="L109" s="195"/>
      <c r="M109" s="196" t="s">
        <v>22</v>
      </c>
      <c r="N109" s="197" t="s">
        <v>47</v>
      </c>
      <c r="O109" s="63"/>
      <c r="P109" s="186">
        <f t="shared" si="1"/>
        <v>0</v>
      </c>
      <c r="Q109" s="186">
        <v>0</v>
      </c>
      <c r="R109" s="186">
        <f t="shared" si="2"/>
        <v>0</v>
      </c>
      <c r="S109" s="186">
        <v>0</v>
      </c>
      <c r="T109" s="187">
        <f t="shared" si="3"/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2" t="s">
        <v>463</v>
      </c>
      <c r="AT109" s="182" t="s">
        <v>460</v>
      </c>
      <c r="AU109" s="182" t="s">
        <v>23</v>
      </c>
      <c r="AY109" s="16" t="s">
        <v>131</v>
      </c>
      <c r="BE109" s="183">
        <f t="shared" si="4"/>
        <v>0</v>
      </c>
      <c r="BF109" s="183">
        <f t="shared" si="5"/>
        <v>0</v>
      </c>
      <c r="BG109" s="183">
        <f t="shared" si="6"/>
        <v>0</v>
      </c>
      <c r="BH109" s="183">
        <f t="shared" si="7"/>
        <v>0</v>
      </c>
      <c r="BI109" s="183">
        <f t="shared" si="8"/>
        <v>0</v>
      </c>
      <c r="BJ109" s="16" t="s">
        <v>23</v>
      </c>
      <c r="BK109" s="183">
        <f t="shared" si="9"/>
        <v>0</v>
      </c>
      <c r="BL109" s="16" t="s">
        <v>463</v>
      </c>
      <c r="BM109" s="182" t="s">
        <v>666</v>
      </c>
    </row>
    <row r="110" spans="1:65" s="2" customFormat="1" ht="24.15" customHeight="1">
      <c r="A110" s="33"/>
      <c r="B110" s="34"/>
      <c r="C110" s="188" t="s">
        <v>227</v>
      </c>
      <c r="D110" s="188" t="s">
        <v>460</v>
      </c>
      <c r="E110" s="189" t="s">
        <v>667</v>
      </c>
      <c r="F110" s="190" t="s">
        <v>668</v>
      </c>
      <c r="G110" s="191" t="s">
        <v>145</v>
      </c>
      <c r="H110" s="192">
        <v>4</v>
      </c>
      <c r="I110" s="193"/>
      <c r="J110" s="194">
        <f t="shared" si="0"/>
        <v>0</v>
      </c>
      <c r="K110" s="190" t="s">
        <v>146</v>
      </c>
      <c r="L110" s="195"/>
      <c r="M110" s="196" t="s">
        <v>22</v>
      </c>
      <c r="N110" s="197" t="s">
        <v>47</v>
      </c>
      <c r="O110" s="63"/>
      <c r="P110" s="186">
        <f t="shared" si="1"/>
        <v>0</v>
      </c>
      <c r="Q110" s="186">
        <v>0</v>
      </c>
      <c r="R110" s="186">
        <f t="shared" si="2"/>
        <v>0</v>
      </c>
      <c r="S110" s="186">
        <v>0</v>
      </c>
      <c r="T110" s="187">
        <f t="shared" si="3"/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2" t="s">
        <v>463</v>
      </c>
      <c r="AT110" s="182" t="s">
        <v>460</v>
      </c>
      <c r="AU110" s="182" t="s">
        <v>23</v>
      </c>
      <c r="AY110" s="16" t="s">
        <v>131</v>
      </c>
      <c r="BE110" s="183">
        <f t="shared" si="4"/>
        <v>0</v>
      </c>
      <c r="BF110" s="183">
        <f t="shared" si="5"/>
        <v>0</v>
      </c>
      <c r="BG110" s="183">
        <f t="shared" si="6"/>
        <v>0</v>
      </c>
      <c r="BH110" s="183">
        <f t="shared" si="7"/>
        <v>0</v>
      </c>
      <c r="BI110" s="183">
        <f t="shared" si="8"/>
        <v>0</v>
      </c>
      <c r="BJ110" s="16" t="s">
        <v>23</v>
      </c>
      <c r="BK110" s="183">
        <f t="shared" si="9"/>
        <v>0</v>
      </c>
      <c r="BL110" s="16" t="s">
        <v>463</v>
      </c>
      <c r="BM110" s="182" t="s">
        <v>669</v>
      </c>
    </row>
    <row r="111" spans="1:65" s="2" customFormat="1" ht="33" customHeight="1">
      <c r="A111" s="33"/>
      <c r="B111" s="34"/>
      <c r="C111" s="188" t="s">
        <v>231</v>
      </c>
      <c r="D111" s="188" t="s">
        <v>460</v>
      </c>
      <c r="E111" s="189" t="s">
        <v>670</v>
      </c>
      <c r="F111" s="190" t="s">
        <v>671</v>
      </c>
      <c r="G111" s="191" t="s">
        <v>145</v>
      </c>
      <c r="H111" s="192">
        <v>4</v>
      </c>
      <c r="I111" s="193"/>
      <c r="J111" s="194">
        <f t="shared" si="0"/>
        <v>0</v>
      </c>
      <c r="K111" s="190" t="s">
        <v>146</v>
      </c>
      <c r="L111" s="195"/>
      <c r="M111" s="196" t="s">
        <v>22</v>
      </c>
      <c r="N111" s="197" t="s">
        <v>47</v>
      </c>
      <c r="O111" s="63"/>
      <c r="P111" s="186">
        <f t="shared" si="1"/>
        <v>0</v>
      </c>
      <c r="Q111" s="186">
        <v>0</v>
      </c>
      <c r="R111" s="186">
        <f t="shared" si="2"/>
        <v>0</v>
      </c>
      <c r="S111" s="186">
        <v>0</v>
      </c>
      <c r="T111" s="187">
        <f t="shared" si="3"/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2" t="s">
        <v>463</v>
      </c>
      <c r="AT111" s="182" t="s">
        <v>460</v>
      </c>
      <c r="AU111" s="182" t="s">
        <v>23</v>
      </c>
      <c r="AY111" s="16" t="s">
        <v>131</v>
      </c>
      <c r="BE111" s="183">
        <f t="shared" si="4"/>
        <v>0</v>
      </c>
      <c r="BF111" s="183">
        <f t="shared" si="5"/>
        <v>0</v>
      </c>
      <c r="BG111" s="183">
        <f t="shared" si="6"/>
        <v>0</v>
      </c>
      <c r="BH111" s="183">
        <f t="shared" si="7"/>
        <v>0</v>
      </c>
      <c r="BI111" s="183">
        <f t="shared" si="8"/>
        <v>0</v>
      </c>
      <c r="BJ111" s="16" t="s">
        <v>23</v>
      </c>
      <c r="BK111" s="183">
        <f t="shared" si="9"/>
        <v>0</v>
      </c>
      <c r="BL111" s="16" t="s">
        <v>463</v>
      </c>
      <c r="BM111" s="182" t="s">
        <v>672</v>
      </c>
    </row>
    <row r="112" spans="1:65" s="2" customFormat="1" ht="24.15" customHeight="1">
      <c r="A112" s="33"/>
      <c r="B112" s="34"/>
      <c r="C112" s="188" t="s">
        <v>235</v>
      </c>
      <c r="D112" s="188" t="s">
        <v>460</v>
      </c>
      <c r="E112" s="189" t="s">
        <v>673</v>
      </c>
      <c r="F112" s="190" t="s">
        <v>674</v>
      </c>
      <c r="G112" s="191" t="s">
        <v>145</v>
      </c>
      <c r="H112" s="192">
        <v>1</v>
      </c>
      <c r="I112" s="193"/>
      <c r="J112" s="194">
        <f t="shared" si="0"/>
        <v>0</v>
      </c>
      <c r="K112" s="190" t="s">
        <v>146</v>
      </c>
      <c r="L112" s="195"/>
      <c r="M112" s="196" t="s">
        <v>22</v>
      </c>
      <c r="N112" s="197" t="s">
        <v>47</v>
      </c>
      <c r="O112" s="63"/>
      <c r="P112" s="186">
        <f t="shared" si="1"/>
        <v>0</v>
      </c>
      <c r="Q112" s="186">
        <v>0</v>
      </c>
      <c r="R112" s="186">
        <f t="shared" si="2"/>
        <v>0</v>
      </c>
      <c r="S112" s="186">
        <v>0</v>
      </c>
      <c r="T112" s="187">
        <f t="shared" si="3"/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2" t="s">
        <v>463</v>
      </c>
      <c r="AT112" s="182" t="s">
        <v>460</v>
      </c>
      <c r="AU112" s="182" t="s">
        <v>23</v>
      </c>
      <c r="AY112" s="16" t="s">
        <v>131</v>
      </c>
      <c r="BE112" s="183">
        <f t="shared" si="4"/>
        <v>0</v>
      </c>
      <c r="BF112" s="183">
        <f t="shared" si="5"/>
        <v>0</v>
      </c>
      <c r="BG112" s="183">
        <f t="shared" si="6"/>
        <v>0</v>
      </c>
      <c r="BH112" s="183">
        <f t="shared" si="7"/>
        <v>0</v>
      </c>
      <c r="BI112" s="183">
        <f t="shared" si="8"/>
        <v>0</v>
      </c>
      <c r="BJ112" s="16" t="s">
        <v>23</v>
      </c>
      <c r="BK112" s="183">
        <f t="shared" si="9"/>
        <v>0</v>
      </c>
      <c r="BL112" s="16" t="s">
        <v>463</v>
      </c>
      <c r="BM112" s="182" t="s">
        <v>675</v>
      </c>
    </row>
    <row r="113" spans="1:65" s="2" customFormat="1" ht="33" customHeight="1">
      <c r="A113" s="33"/>
      <c r="B113" s="34"/>
      <c r="C113" s="188" t="s">
        <v>239</v>
      </c>
      <c r="D113" s="188" t="s">
        <v>460</v>
      </c>
      <c r="E113" s="189" t="s">
        <v>676</v>
      </c>
      <c r="F113" s="190" t="s">
        <v>677</v>
      </c>
      <c r="G113" s="191" t="s">
        <v>145</v>
      </c>
      <c r="H113" s="192">
        <v>1</v>
      </c>
      <c r="I113" s="193"/>
      <c r="J113" s="194">
        <f t="shared" si="0"/>
        <v>0</v>
      </c>
      <c r="K113" s="190" t="s">
        <v>146</v>
      </c>
      <c r="L113" s="195"/>
      <c r="M113" s="196" t="s">
        <v>22</v>
      </c>
      <c r="N113" s="197" t="s">
        <v>47</v>
      </c>
      <c r="O113" s="63"/>
      <c r="P113" s="186">
        <f t="shared" si="1"/>
        <v>0</v>
      </c>
      <c r="Q113" s="186">
        <v>0</v>
      </c>
      <c r="R113" s="186">
        <f t="shared" si="2"/>
        <v>0</v>
      </c>
      <c r="S113" s="186">
        <v>0</v>
      </c>
      <c r="T113" s="187">
        <f t="shared" si="3"/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2" t="s">
        <v>463</v>
      </c>
      <c r="AT113" s="182" t="s">
        <v>460</v>
      </c>
      <c r="AU113" s="182" t="s">
        <v>23</v>
      </c>
      <c r="AY113" s="16" t="s">
        <v>131</v>
      </c>
      <c r="BE113" s="183">
        <f t="shared" si="4"/>
        <v>0</v>
      </c>
      <c r="BF113" s="183">
        <f t="shared" si="5"/>
        <v>0</v>
      </c>
      <c r="BG113" s="183">
        <f t="shared" si="6"/>
        <v>0</v>
      </c>
      <c r="BH113" s="183">
        <f t="shared" si="7"/>
        <v>0</v>
      </c>
      <c r="BI113" s="183">
        <f t="shared" si="8"/>
        <v>0</v>
      </c>
      <c r="BJ113" s="16" t="s">
        <v>23</v>
      </c>
      <c r="BK113" s="183">
        <f t="shared" si="9"/>
        <v>0</v>
      </c>
      <c r="BL113" s="16" t="s">
        <v>463</v>
      </c>
      <c r="BM113" s="182" t="s">
        <v>678</v>
      </c>
    </row>
    <row r="114" spans="1:65" s="2" customFormat="1" ht="33" customHeight="1">
      <c r="A114" s="33"/>
      <c r="B114" s="34"/>
      <c r="C114" s="188" t="s">
        <v>243</v>
      </c>
      <c r="D114" s="188" t="s">
        <v>460</v>
      </c>
      <c r="E114" s="189" t="s">
        <v>679</v>
      </c>
      <c r="F114" s="190" t="s">
        <v>680</v>
      </c>
      <c r="G114" s="191" t="s">
        <v>145</v>
      </c>
      <c r="H114" s="192">
        <v>2</v>
      </c>
      <c r="I114" s="193"/>
      <c r="J114" s="194">
        <f t="shared" si="0"/>
        <v>0</v>
      </c>
      <c r="K114" s="190" t="s">
        <v>146</v>
      </c>
      <c r="L114" s="195"/>
      <c r="M114" s="196" t="s">
        <v>22</v>
      </c>
      <c r="N114" s="197" t="s">
        <v>47</v>
      </c>
      <c r="O114" s="63"/>
      <c r="P114" s="186">
        <f t="shared" si="1"/>
        <v>0</v>
      </c>
      <c r="Q114" s="186">
        <v>0</v>
      </c>
      <c r="R114" s="186">
        <f t="shared" si="2"/>
        <v>0</v>
      </c>
      <c r="S114" s="186">
        <v>0</v>
      </c>
      <c r="T114" s="187">
        <f t="shared" si="3"/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2" t="s">
        <v>463</v>
      </c>
      <c r="AT114" s="182" t="s">
        <v>460</v>
      </c>
      <c r="AU114" s="182" t="s">
        <v>23</v>
      </c>
      <c r="AY114" s="16" t="s">
        <v>131</v>
      </c>
      <c r="BE114" s="183">
        <f t="shared" si="4"/>
        <v>0</v>
      </c>
      <c r="BF114" s="183">
        <f t="shared" si="5"/>
        <v>0</v>
      </c>
      <c r="BG114" s="183">
        <f t="shared" si="6"/>
        <v>0</v>
      </c>
      <c r="BH114" s="183">
        <f t="shared" si="7"/>
        <v>0</v>
      </c>
      <c r="BI114" s="183">
        <f t="shared" si="8"/>
        <v>0</v>
      </c>
      <c r="BJ114" s="16" t="s">
        <v>23</v>
      </c>
      <c r="BK114" s="183">
        <f t="shared" si="9"/>
        <v>0</v>
      </c>
      <c r="BL114" s="16" t="s">
        <v>463</v>
      </c>
      <c r="BM114" s="182" t="s">
        <v>681</v>
      </c>
    </row>
    <row r="115" spans="1:65" s="2" customFormat="1" ht="21.75" customHeight="1">
      <c r="A115" s="33"/>
      <c r="B115" s="34"/>
      <c r="C115" s="188" t="s">
        <v>247</v>
      </c>
      <c r="D115" s="188" t="s">
        <v>460</v>
      </c>
      <c r="E115" s="189" t="s">
        <v>682</v>
      </c>
      <c r="F115" s="190" t="s">
        <v>683</v>
      </c>
      <c r="G115" s="191" t="s">
        <v>145</v>
      </c>
      <c r="H115" s="192">
        <v>8</v>
      </c>
      <c r="I115" s="193"/>
      <c r="J115" s="194">
        <f t="shared" si="0"/>
        <v>0</v>
      </c>
      <c r="K115" s="190" t="s">
        <v>146</v>
      </c>
      <c r="L115" s="195"/>
      <c r="M115" s="196" t="s">
        <v>22</v>
      </c>
      <c r="N115" s="197" t="s">
        <v>47</v>
      </c>
      <c r="O115" s="63"/>
      <c r="P115" s="186">
        <f t="shared" si="1"/>
        <v>0</v>
      </c>
      <c r="Q115" s="186">
        <v>0</v>
      </c>
      <c r="R115" s="186">
        <f t="shared" si="2"/>
        <v>0</v>
      </c>
      <c r="S115" s="186">
        <v>0</v>
      </c>
      <c r="T115" s="187">
        <f t="shared" si="3"/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2" t="s">
        <v>463</v>
      </c>
      <c r="AT115" s="182" t="s">
        <v>460</v>
      </c>
      <c r="AU115" s="182" t="s">
        <v>23</v>
      </c>
      <c r="AY115" s="16" t="s">
        <v>131</v>
      </c>
      <c r="BE115" s="183">
        <f t="shared" si="4"/>
        <v>0</v>
      </c>
      <c r="BF115" s="183">
        <f t="shared" si="5"/>
        <v>0</v>
      </c>
      <c r="BG115" s="183">
        <f t="shared" si="6"/>
        <v>0</v>
      </c>
      <c r="BH115" s="183">
        <f t="shared" si="7"/>
        <v>0</v>
      </c>
      <c r="BI115" s="183">
        <f t="shared" si="8"/>
        <v>0</v>
      </c>
      <c r="BJ115" s="16" t="s">
        <v>23</v>
      </c>
      <c r="BK115" s="183">
        <f t="shared" si="9"/>
        <v>0</v>
      </c>
      <c r="BL115" s="16" t="s">
        <v>463</v>
      </c>
      <c r="BM115" s="182" t="s">
        <v>684</v>
      </c>
    </row>
    <row r="116" spans="1:65" s="2" customFormat="1" ht="37.75" customHeight="1">
      <c r="A116" s="33"/>
      <c r="B116" s="34"/>
      <c r="C116" s="188" t="s">
        <v>251</v>
      </c>
      <c r="D116" s="188" t="s">
        <v>460</v>
      </c>
      <c r="E116" s="189" t="s">
        <v>685</v>
      </c>
      <c r="F116" s="190" t="s">
        <v>686</v>
      </c>
      <c r="G116" s="191" t="s">
        <v>145</v>
      </c>
      <c r="H116" s="192">
        <v>4</v>
      </c>
      <c r="I116" s="193"/>
      <c r="J116" s="194">
        <f t="shared" si="0"/>
        <v>0</v>
      </c>
      <c r="K116" s="190" t="s">
        <v>146</v>
      </c>
      <c r="L116" s="195"/>
      <c r="M116" s="196" t="s">
        <v>22</v>
      </c>
      <c r="N116" s="197" t="s">
        <v>47</v>
      </c>
      <c r="O116" s="63"/>
      <c r="P116" s="186">
        <f t="shared" si="1"/>
        <v>0</v>
      </c>
      <c r="Q116" s="186">
        <v>0</v>
      </c>
      <c r="R116" s="186">
        <f t="shared" si="2"/>
        <v>0</v>
      </c>
      <c r="S116" s="186">
        <v>0</v>
      </c>
      <c r="T116" s="187">
        <f t="shared" si="3"/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2" t="s">
        <v>463</v>
      </c>
      <c r="AT116" s="182" t="s">
        <v>460</v>
      </c>
      <c r="AU116" s="182" t="s">
        <v>23</v>
      </c>
      <c r="AY116" s="16" t="s">
        <v>131</v>
      </c>
      <c r="BE116" s="183">
        <f t="shared" si="4"/>
        <v>0</v>
      </c>
      <c r="BF116" s="183">
        <f t="shared" si="5"/>
        <v>0</v>
      </c>
      <c r="BG116" s="183">
        <f t="shared" si="6"/>
        <v>0</v>
      </c>
      <c r="BH116" s="183">
        <f t="shared" si="7"/>
        <v>0</v>
      </c>
      <c r="BI116" s="183">
        <f t="shared" si="8"/>
        <v>0</v>
      </c>
      <c r="BJ116" s="16" t="s">
        <v>23</v>
      </c>
      <c r="BK116" s="183">
        <f t="shared" si="9"/>
        <v>0</v>
      </c>
      <c r="BL116" s="16" t="s">
        <v>463</v>
      </c>
      <c r="BM116" s="182" t="s">
        <v>687</v>
      </c>
    </row>
    <row r="117" spans="1:65" s="2" customFormat="1" ht="33" customHeight="1">
      <c r="A117" s="33"/>
      <c r="B117" s="34"/>
      <c r="C117" s="188" t="s">
        <v>255</v>
      </c>
      <c r="D117" s="188" t="s">
        <v>460</v>
      </c>
      <c r="E117" s="189" t="s">
        <v>688</v>
      </c>
      <c r="F117" s="190" t="s">
        <v>689</v>
      </c>
      <c r="G117" s="191" t="s">
        <v>145</v>
      </c>
      <c r="H117" s="192">
        <v>4</v>
      </c>
      <c r="I117" s="193"/>
      <c r="J117" s="194">
        <f t="shared" si="0"/>
        <v>0</v>
      </c>
      <c r="K117" s="190" t="s">
        <v>146</v>
      </c>
      <c r="L117" s="195"/>
      <c r="M117" s="196" t="s">
        <v>22</v>
      </c>
      <c r="N117" s="197" t="s">
        <v>47</v>
      </c>
      <c r="O117" s="63"/>
      <c r="P117" s="186">
        <f t="shared" si="1"/>
        <v>0</v>
      </c>
      <c r="Q117" s="186">
        <v>0</v>
      </c>
      <c r="R117" s="186">
        <f t="shared" si="2"/>
        <v>0</v>
      </c>
      <c r="S117" s="186">
        <v>0</v>
      </c>
      <c r="T117" s="187">
        <f t="shared" si="3"/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2" t="s">
        <v>463</v>
      </c>
      <c r="AT117" s="182" t="s">
        <v>460</v>
      </c>
      <c r="AU117" s="182" t="s">
        <v>23</v>
      </c>
      <c r="AY117" s="16" t="s">
        <v>131</v>
      </c>
      <c r="BE117" s="183">
        <f t="shared" si="4"/>
        <v>0</v>
      </c>
      <c r="BF117" s="183">
        <f t="shared" si="5"/>
        <v>0</v>
      </c>
      <c r="BG117" s="183">
        <f t="shared" si="6"/>
        <v>0</v>
      </c>
      <c r="BH117" s="183">
        <f t="shared" si="7"/>
        <v>0</v>
      </c>
      <c r="BI117" s="183">
        <f t="shared" si="8"/>
        <v>0</v>
      </c>
      <c r="BJ117" s="16" t="s">
        <v>23</v>
      </c>
      <c r="BK117" s="183">
        <f t="shared" si="9"/>
        <v>0</v>
      </c>
      <c r="BL117" s="16" t="s">
        <v>463</v>
      </c>
      <c r="BM117" s="182" t="s">
        <v>690</v>
      </c>
    </row>
    <row r="118" spans="1:65" s="2" customFormat="1" ht="24.15" customHeight="1">
      <c r="A118" s="33"/>
      <c r="B118" s="34"/>
      <c r="C118" s="188" t="s">
        <v>259</v>
      </c>
      <c r="D118" s="188" t="s">
        <v>460</v>
      </c>
      <c r="E118" s="189" t="s">
        <v>691</v>
      </c>
      <c r="F118" s="190" t="s">
        <v>692</v>
      </c>
      <c r="G118" s="191" t="s">
        <v>145</v>
      </c>
      <c r="H118" s="192">
        <v>4</v>
      </c>
      <c r="I118" s="193"/>
      <c r="J118" s="194">
        <f t="shared" si="0"/>
        <v>0</v>
      </c>
      <c r="K118" s="190" t="s">
        <v>146</v>
      </c>
      <c r="L118" s="195"/>
      <c r="M118" s="196" t="s">
        <v>22</v>
      </c>
      <c r="N118" s="197" t="s">
        <v>47</v>
      </c>
      <c r="O118" s="63"/>
      <c r="P118" s="186">
        <f t="shared" si="1"/>
        <v>0</v>
      </c>
      <c r="Q118" s="186">
        <v>0</v>
      </c>
      <c r="R118" s="186">
        <f t="shared" si="2"/>
        <v>0</v>
      </c>
      <c r="S118" s="186">
        <v>0</v>
      </c>
      <c r="T118" s="187">
        <f t="shared" si="3"/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2" t="s">
        <v>463</v>
      </c>
      <c r="AT118" s="182" t="s">
        <v>460</v>
      </c>
      <c r="AU118" s="182" t="s">
        <v>23</v>
      </c>
      <c r="AY118" s="16" t="s">
        <v>131</v>
      </c>
      <c r="BE118" s="183">
        <f t="shared" si="4"/>
        <v>0</v>
      </c>
      <c r="BF118" s="183">
        <f t="shared" si="5"/>
        <v>0</v>
      </c>
      <c r="BG118" s="183">
        <f t="shared" si="6"/>
        <v>0</v>
      </c>
      <c r="BH118" s="183">
        <f t="shared" si="7"/>
        <v>0</v>
      </c>
      <c r="BI118" s="183">
        <f t="shared" si="8"/>
        <v>0</v>
      </c>
      <c r="BJ118" s="16" t="s">
        <v>23</v>
      </c>
      <c r="BK118" s="183">
        <f t="shared" si="9"/>
        <v>0</v>
      </c>
      <c r="BL118" s="16" t="s">
        <v>463</v>
      </c>
      <c r="BM118" s="182" t="s">
        <v>693</v>
      </c>
    </row>
    <row r="119" spans="1:65" s="2" customFormat="1" ht="37.75" customHeight="1">
      <c r="A119" s="33"/>
      <c r="B119" s="34"/>
      <c r="C119" s="188" t="s">
        <v>263</v>
      </c>
      <c r="D119" s="188" t="s">
        <v>460</v>
      </c>
      <c r="E119" s="189" t="s">
        <v>694</v>
      </c>
      <c r="F119" s="190" t="s">
        <v>695</v>
      </c>
      <c r="G119" s="191" t="s">
        <v>145</v>
      </c>
      <c r="H119" s="192">
        <v>1</v>
      </c>
      <c r="I119" s="193"/>
      <c r="J119" s="194">
        <f t="shared" si="0"/>
        <v>0</v>
      </c>
      <c r="K119" s="190" t="s">
        <v>146</v>
      </c>
      <c r="L119" s="195"/>
      <c r="M119" s="196" t="s">
        <v>22</v>
      </c>
      <c r="N119" s="197" t="s">
        <v>47</v>
      </c>
      <c r="O119" s="63"/>
      <c r="P119" s="186">
        <f t="shared" si="1"/>
        <v>0</v>
      </c>
      <c r="Q119" s="186">
        <v>0</v>
      </c>
      <c r="R119" s="186">
        <f t="shared" si="2"/>
        <v>0</v>
      </c>
      <c r="S119" s="186">
        <v>0</v>
      </c>
      <c r="T119" s="187">
        <f t="shared" si="3"/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2" t="s">
        <v>463</v>
      </c>
      <c r="AT119" s="182" t="s">
        <v>460</v>
      </c>
      <c r="AU119" s="182" t="s">
        <v>23</v>
      </c>
      <c r="AY119" s="16" t="s">
        <v>131</v>
      </c>
      <c r="BE119" s="183">
        <f t="shared" si="4"/>
        <v>0</v>
      </c>
      <c r="BF119" s="183">
        <f t="shared" si="5"/>
        <v>0</v>
      </c>
      <c r="BG119" s="183">
        <f t="shared" si="6"/>
        <v>0</v>
      </c>
      <c r="BH119" s="183">
        <f t="shared" si="7"/>
        <v>0</v>
      </c>
      <c r="BI119" s="183">
        <f t="shared" si="8"/>
        <v>0</v>
      </c>
      <c r="BJ119" s="16" t="s">
        <v>23</v>
      </c>
      <c r="BK119" s="183">
        <f t="shared" si="9"/>
        <v>0</v>
      </c>
      <c r="BL119" s="16" t="s">
        <v>463</v>
      </c>
      <c r="BM119" s="182" t="s">
        <v>696</v>
      </c>
    </row>
    <row r="120" spans="1:65" s="2" customFormat="1" ht="33" customHeight="1">
      <c r="A120" s="33"/>
      <c r="B120" s="34"/>
      <c r="C120" s="188" t="s">
        <v>267</v>
      </c>
      <c r="D120" s="188" t="s">
        <v>460</v>
      </c>
      <c r="E120" s="189" t="s">
        <v>697</v>
      </c>
      <c r="F120" s="190" t="s">
        <v>698</v>
      </c>
      <c r="G120" s="191" t="s">
        <v>145</v>
      </c>
      <c r="H120" s="192">
        <v>1</v>
      </c>
      <c r="I120" s="193"/>
      <c r="J120" s="194">
        <f t="shared" si="0"/>
        <v>0</v>
      </c>
      <c r="K120" s="190" t="s">
        <v>146</v>
      </c>
      <c r="L120" s="195"/>
      <c r="M120" s="196" t="s">
        <v>22</v>
      </c>
      <c r="N120" s="197" t="s">
        <v>47</v>
      </c>
      <c r="O120" s="63"/>
      <c r="P120" s="186">
        <f t="shared" si="1"/>
        <v>0</v>
      </c>
      <c r="Q120" s="186">
        <v>0</v>
      </c>
      <c r="R120" s="186">
        <f t="shared" si="2"/>
        <v>0</v>
      </c>
      <c r="S120" s="186">
        <v>0</v>
      </c>
      <c r="T120" s="187">
        <f t="shared" si="3"/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2" t="s">
        <v>463</v>
      </c>
      <c r="AT120" s="182" t="s">
        <v>460</v>
      </c>
      <c r="AU120" s="182" t="s">
        <v>23</v>
      </c>
      <c r="AY120" s="16" t="s">
        <v>131</v>
      </c>
      <c r="BE120" s="183">
        <f t="shared" si="4"/>
        <v>0</v>
      </c>
      <c r="BF120" s="183">
        <f t="shared" si="5"/>
        <v>0</v>
      </c>
      <c r="BG120" s="183">
        <f t="shared" si="6"/>
        <v>0</v>
      </c>
      <c r="BH120" s="183">
        <f t="shared" si="7"/>
        <v>0</v>
      </c>
      <c r="BI120" s="183">
        <f t="shared" si="8"/>
        <v>0</v>
      </c>
      <c r="BJ120" s="16" t="s">
        <v>23</v>
      </c>
      <c r="BK120" s="183">
        <f t="shared" si="9"/>
        <v>0</v>
      </c>
      <c r="BL120" s="16" t="s">
        <v>463</v>
      </c>
      <c r="BM120" s="182" t="s">
        <v>699</v>
      </c>
    </row>
    <row r="121" spans="1:65" s="2" customFormat="1" ht="33" customHeight="1">
      <c r="A121" s="33"/>
      <c r="B121" s="34"/>
      <c r="C121" s="188" t="s">
        <v>271</v>
      </c>
      <c r="D121" s="188" t="s">
        <v>460</v>
      </c>
      <c r="E121" s="189" t="s">
        <v>700</v>
      </c>
      <c r="F121" s="190" t="s">
        <v>701</v>
      </c>
      <c r="G121" s="191" t="s">
        <v>145</v>
      </c>
      <c r="H121" s="192">
        <v>4</v>
      </c>
      <c r="I121" s="193"/>
      <c r="J121" s="194">
        <f t="shared" si="0"/>
        <v>0</v>
      </c>
      <c r="K121" s="190" t="s">
        <v>146</v>
      </c>
      <c r="L121" s="195"/>
      <c r="M121" s="196" t="s">
        <v>22</v>
      </c>
      <c r="N121" s="197" t="s">
        <v>47</v>
      </c>
      <c r="O121" s="63"/>
      <c r="P121" s="186">
        <f t="shared" si="1"/>
        <v>0</v>
      </c>
      <c r="Q121" s="186">
        <v>0</v>
      </c>
      <c r="R121" s="186">
        <f t="shared" si="2"/>
        <v>0</v>
      </c>
      <c r="S121" s="186">
        <v>0</v>
      </c>
      <c r="T121" s="187">
        <f t="shared" si="3"/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2" t="s">
        <v>463</v>
      </c>
      <c r="AT121" s="182" t="s">
        <v>460</v>
      </c>
      <c r="AU121" s="182" t="s">
        <v>23</v>
      </c>
      <c r="AY121" s="16" t="s">
        <v>131</v>
      </c>
      <c r="BE121" s="183">
        <f t="shared" si="4"/>
        <v>0</v>
      </c>
      <c r="BF121" s="183">
        <f t="shared" si="5"/>
        <v>0</v>
      </c>
      <c r="BG121" s="183">
        <f t="shared" si="6"/>
        <v>0</v>
      </c>
      <c r="BH121" s="183">
        <f t="shared" si="7"/>
        <v>0</v>
      </c>
      <c r="BI121" s="183">
        <f t="shared" si="8"/>
        <v>0</v>
      </c>
      <c r="BJ121" s="16" t="s">
        <v>23</v>
      </c>
      <c r="BK121" s="183">
        <f t="shared" si="9"/>
        <v>0</v>
      </c>
      <c r="BL121" s="16" t="s">
        <v>463</v>
      </c>
      <c r="BM121" s="182" t="s">
        <v>702</v>
      </c>
    </row>
    <row r="122" spans="1:65" s="2" customFormat="1" ht="33" customHeight="1">
      <c r="A122" s="33"/>
      <c r="B122" s="34"/>
      <c r="C122" s="188" t="s">
        <v>275</v>
      </c>
      <c r="D122" s="188" t="s">
        <v>460</v>
      </c>
      <c r="E122" s="189" t="s">
        <v>703</v>
      </c>
      <c r="F122" s="190" t="s">
        <v>704</v>
      </c>
      <c r="G122" s="191" t="s">
        <v>145</v>
      </c>
      <c r="H122" s="192">
        <v>1</v>
      </c>
      <c r="I122" s="193"/>
      <c r="J122" s="194">
        <f t="shared" si="0"/>
        <v>0</v>
      </c>
      <c r="K122" s="190" t="s">
        <v>146</v>
      </c>
      <c r="L122" s="195"/>
      <c r="M122" s="196" t="s">
        <v>22</v>
      </c>
      <c r="N122" s="197" t="s">
        <v>47</v>
      </c>
      <c r="O122" s="63"/>
      <c r="P122" s="186">
        <f t="shared" si="1"/>
        <v>0</v>
      </c>
      <c r="Q122" s="186">
        <v>0</v>
      </c>
      <c r="R122" s="186">
        <f t="shared" si="2"/>
        <v>0</v>
      </c>
      <c r="S122" s="186">
        <v>0</v>
      </c>
      <c r="T122" s="187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2" t="s">
        <v>463</v>
      </c>
      <c r="AT122" s="182" t="s">
        <v>460</v>
      </c>
      <c r="AU122" s="182" t="s">
        <v>23</v>
      </c>
      <c r="AY122" s="16" t="s">
        <v>131</v>
      </c>
      <c r="BE122" s="183">
        <f t="shared" si="4"/>
        <v>0</v>
      </c>
      <c r="BF122" s="183">
        <f t="shared" si="5"/>
        <v>0</v>
      </c>
      <c r="BG122" s="183">
        <f t="shared" si="6"/>
        <v>0</v>
      </c>
      <c r="BH122" s="183">
        <f t="shared" si="7"/>
        <v>0</v>
      </c>
      <c r="BI122" s="183">
        <f t="shared" si="8"/>
        <v>0</v>
      </c>
      <c r="BJ122" s="16" t="s">
        <v>23</v>
      </c>
      <c r="BK122" s="183">
        <f t="shared" si="9"/>
        <v>0</v>
      </c>
      <c r="BL122" s="16" t="s">
        <v>463</v>
      </c>
      <c r="BM122" s="182" t="s">
        <v>705</v>
      </c>
    </row>
    <row r="123" spans="1:65" s="2" customFormat="1" ht="37.75" customHeight="1">
      <c r="A123" s="33"/>
      <c r="B123" s="34"/>
      <c r="C123" s="188" t="s">
        <v>279</v>
      </c>
      <c r="D123" s="188" t="s">
        <v>460</v>
      </c>
      <c r="E123" s="189" t="s">
        <v>706</v>
      </c>
      <c r="F123" s="190" t="s">
        <v>707</v>
      </c>
      <c r="G123" s="191" t="s">
        <v>145</v>
      </c>
      <c r="H123" s="192">
        <v>1</v>
      </c>
      <c r="I123" s="193"/>
      <c r="J123" s="194">
        <f t="shared" si="0"/>
        <v>0</v>
      </c>
      <c r="K123" s="190" t="s">
        <v>146</v>
      </c>
      <c r="L123" s="195"/>
      <c r="M123" s="196" t="s">
        <v>22</v>
      </c>
      <c r="N123" s="197" t="s">
        <v>47</v>
      </c>
      <c r="O123" s="63"/>
      <c r="P123" s="186">
        <f t="shared" si="1"/>
        <v>0</v>
      </c>
      <c r="Q123" s="186">
        <v>0</v>
      </c>
      <c r="R123" s="186">
        <f t="shared" si="2"/>
        <v>0</v>
      </c>
      <c r="S123" s="186">
        <v>0</v>
      </c>
      <c r="T123" s="187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2" t="s">
        <v>463</v>
      </c>
      <c r="AT123" s="182" t="s">
        <v>460</v>
      </c>
      <c r="AU123" s="182" t="s">
        <v>23</v>
      </c>
      <c r="AY123" s="16" t="s">
        <v>131</v>
      </c>
      <c r="BE123" s="183">
        <f t="shared" si="4"/>
        <v>0</v>
      </c>
      <c r="BF123" s="183">
        <f t="shared" si="5"/>
        <v>0</v>
      </c>
      <c r="BG123" s="183">
        <f t="shared" si="6"/>
        <v>0</v>
      </c>
      <c r="BH123" s="183">
        <f t="shared" si="7"/>
        <v>0</v>
      </c>
      <c r="BI123" s="183">
        <f t="shared" si="8"/>
        <v>0</v>
      </c>
      <c r="BJ123" s="16" t="s">
        <v>23</v>
      </c>
      <c r="BK123" s="183">
        <f t="shared" si="9"/>
        <v>0</v>
      </c>
      <c r="BL123" s="16" t="s">
        <v>463</v>
      </c>
      <c r="BM123" s="182" t="s">
        <v>708</v>
      </c>
    </row>
    <row r="124" spans="1:65" s="2" customFormat="1" ht="24.15" customHeight="1">
      <c r="A124" s="33"/>
      <c r="B124" s="34"/>
      <c r="C124" s="188" t="s">
        <v>283</v>
      </c>
      <c r="D124" s="188" t="s">
        <v>460</v>
      </c>
      <c r="E124" s="189" t="s">
        <v>709</v>
      </c>
      <c r="F124" s="190" t="s">
        <v>710</v>
      </c>
      <c r="G124" s="191" t="s">
        <v>145</v>
      </c>
      <c r="H124" s="192">
        <v>2</v>
      </c>
      <c r="I124" s="193"/>
      <c r="J124" s="194">
        <f t="shared" si="0"/>
        <v>0</v>
      </c>
      <c r="K124" s="190" t="s">
        <v>146</v>
      </c>
      <c r="L124" s="195"/>
      <c r="M124" s="196" t="s">
        <v>22</v>
      </c>
      <c r="N124" s="197" t="s">
        <v>47</v>
      </c>
      <c r="O124" s="63"/>
      <c r="P124" s="186">
        <f t="shared" si="1"/>
        <v>0</v>
      </c>
      <c r="Q124" s="186">
        <v>0</v>
      </c>
      <c r="R124" s="186">
        <f t="shared" si="2"/>
        <v>0</v>
      </c>
      <c r="S124" s="186">
        <v>0</v>
      </c>
      <c r="T124" s="187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2" t="s">
        <v>463</v>
      </c>
      <c r="AT124" s="182" t="s">
        <v>460</v>
      </c>
      <c r="AU124" s="182" t="s">
        <v>23</v>
      </c>
      <c r="AY124" s="16" t="s">
        <v>131</v>
      </c>
      <c r="BE124" s="183">
        <f t="shared" si="4"/>
        <v>0</v>
      </c>
      <c r="BF124" s="183">
        <f t="shared" si="5"/>
        <v>0</v>
      </c>
      <c r="BG124" s="183">
        <f t="shared" si="6"/>
        <v>0</v>
      </c>
      <c r="BH124" s="183">
        <f t="shared" si="7"/>
        <v>0</v>
      </c>
      <c r="BI124" s="183">
        <f t="shared" si="8"/>
        <v>0</v>
      </c>
      <c r="BJ124" s="16" t="s">
        <v>23</v>
      </c>
      <c r="BK124" s="183">
        <f t="shared" si="9"/>
        <v>0</v>
      </c>
      <c r="BL124" s="16" t="s">
        <v>463</v>
      </c>
      <c r="BM124" s="182" t="s">
        <v>711</v>
      </c>
    </row>
    <row r="125" spans="1:65" s="2" customFormat="1" ht="21.75" customHeight="1">
      <c r="A125" s="33"/>
      <c r="B125" s="34"/>
      <c r="C125" s="188" t="s">
        <v>287</v>
      </c>
      <c r="D125" s="188" t="s">
        <v>460</v>
      </c>
      <c r="E125" s="189" t="s">
        <v>712</v>
      </c>
      <c r="F125" s="190" t="s">
        <v>713</v>
      </c>
      <c r="G125" s="191" t="s">
        <v>145</v>
      </c>
      <c r="H125" s="192">
        <v>1</v>
      </c>
      <c r="I125" s="193"/>
      <c r="J125" s="194">
        <f t="shared" si="0"/>
        <v>0</v>
      </c>
      <c r="K125" s="190" t="s">
        <v>146</v>
      </c>
      <c r="L125" s="195"/>
      <c r="M125" s="196" t="s">
        <v>22</v>
      </c>
      <c r="N125" s="197" t="s">
        <v>47</v>
      </c>
      <c r="O125" s="63"/>
      <c r="P125" s="186">
        <f t="shared" si="1"/>
        <v>0</v>
      </c>
      <c r="Q125" s="186">
        <v>0</v>
      </c>
      <c r="R125" s="186">
        <f t="shared" si="2"/>
        <v>0</v>
      </c>
      <c r="S125" s="186">
        <v>0</v>
      </c>
      <c r="T125" s="187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2" t="s">
        <v>463</v>
      </c>
      <c r="AT125" s="182" t="s">
        <v>460</v>
      </c>
      <c r="AU125" s="182" t="s">
        <v>23</v>
      </c>
      <c r="AY125" s="16" t="s">
        <v>131</v>
      </c>
      <c r="BE125" s="183">
        <f t="shared" si="4"/>
        <v>0</v>
      </c>
      <c r="BF125" s="183">
        <f t="shared" si="5"/>
        <v>0</v>
      </c>
      <c r="BG125" s="183">
        <f t="shared" si="6"/>
        <v>0</v>
      </c>
      <c r="BH125" s="183">
        <f t="shared" si="7"/>
        <v>0</v>
      </c>
      <c r="BI125" s="183">
        <f t="shared" si="8"/>
        <v>0</v>
      </c>
      <c r="BJ125" s="16" t="s">
        <v>23</v>
      </c>
      <c r="BK125" s="183">
        <f t="shared" si="9"/>
        <v>0</v>
      </c>
      <c r="BL125" s="16" t="s">
        <v>463</v>
      </c>
      <c r="BM125" s="182" t="s">
        <v>714</v>
      </c>
    </row>
    <row r="126" spans="1:65" s="2" customFormat="1" ht="24.15" customHeight="1">
      <c r="A126" s="33"/>
      <c r="B126" s="34"/>
      <c r="C126" s="188" t="s">
        <v>291</v>
      </c>
      <c r="D126" s="188" t="s">
        <v>460</v>
      </c>
      <c r="E126" s="189" t="s">
        <v>715</v>
      </c>
      <c r="F126" s="190" t="s">
        <v>716</v>
      </c>
      <c r="G126" s="191" t="s">
        <v>145</v>
      </c>
      <c r="H126" s="192">
        <v>8</v>
      </c>
      <c r="I126" s="193"/>
      <c r="J126" s="194">
        <f t="shared" si="0"/>
        <v>0</v>
      </c>
      <c r="K126" s="190" t="s">
        <v>146</v>
      </c>
      <c r="L126" s="195"/>
      <c r="M126" s="198" t="s">
        <v>22</v>
      </c>
      <c r="N126" s="199" t="s">
        <v>47</v>
      </c>
      <c r="O126" s="179"/>
      <c r="P126" s="180">
        <f t="shared" si="1"/>
        <v>0</v>
      </c>
      <c r="Q126" s="180">
        <v>0</v>
      </c>
      <c r="R126" s="180">
        <f t="shared" si="2"/>
        <v>0</v>
      </c>
      <c r="S126" s="180">
        <v>0</v>
      </c>
      <c r="T126" s="181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2" t="s">
        <v>463</v>
      </c>
      <c r="AT126" s="182" t="s">
        <v>460</v>
      </c>
      <c r="AU126" s="182" t="s">
        <v>23</v>
      </c>
      <c r="AY126" s="16" t="s">
        <v>131</v>
      </c>
      <c r="BE126" s="183">
        <f t="shared" si="4"/>
        <v>0</v>
      </c>
      <c r="BF126" s="183">
        <f t="shared" si="5"/>
        <v>0</v>
      </c>
      <c r="BG126" s="183">
        <f t="shared" si="6"/>
        <v>0</v>
      </c>
      <c r="BH126" s="183">
        <f t="shared" si="7"/>
        <v>0</v>
      </c>
      <c r="BI126" s="183">
        <f t="shared" si="8"/>
        <v>0</v>
      </c>
      <c r="BJ126" s="16" t="s">
        <v>23</v>
      </c>
      <c r="BK126" s="183">
        <f t="shared" si="9"/>
        <v>0</v>
      </c>
      <c r="BL126" s="16" t="s">
        <v>463</v>
      </c>
      <c r="BM126" s="182" t="s">
        <v>717</v>
      </c>
    </row>
    <row r="127" spans="1:65" s="2" customFormat="1" ht="7" customHeight="1">
      <c r="A127" s="33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38"/>
      <c r="M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</sheetData>
  <sheetProtection algorithmName="SHA-512" hashValue="EMD+asZreaG+B7VdeAdM+Q0sJ1C8Rx06P0jjphSyMU3zQUCrvDsL5zg+qDU9J/FFx9dAzK3wcEKc5fHGOD2gLg==" saltValue="sVUa085y5RM400BYDsWG2ekirALn/xccGGvPEjGb1ZnSin6gk08DM8lQCg+d5T8iuNIUkHZL4IxpqVqJeQzVBA==" spinCount="100000" sheet="1" objects="1" scenarios="1" formatColumns="0" formatRows="0" autoFilter="0"/>
  <autoFilter ref="C85:K126" xr:uid="{00000000-0009-0000-0000-000004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90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103</v>
      </c>
    </row>
    <row r="3" spans="1:46" s="1" customFormat="1" ht="7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5" customHeight="1">
      <c r="B4" s="19"/>
      <c r="D4" s="109" t="s">
        <v>107</v>
      </c>
      <c r="L4" s="19"/>
      <c r="M4" s="110" t="s">
        <v>10</v>
      </c>
      <c r="AT4" s="16" t="s">
        <v>4</v>
      </c>
    </row>
    <row r="5" spans="1:46" s="1" customFormat="1" ht="7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345" t="str">
        <f>'Rekapitulace zakázky'!K6</f>
        <v>Údržba, opravy a odstraňování závad u SSZT OŘ OVA 2024 - KB a kompresoroven - Obvod SSZT Ostrava</v>
      </c>
      <c r="F7" s="346"/>
      <c r="G7" s="346"/>
      <c r="H7" s="346"/>
      <c r="L7" s="19"/>
    </row>
    <row r="8" spans="1:46" s="1" customFormat="1" ht="12" customHeight="1">
      <c r="B8" s="19"/>
      <c r="D8" s="111" t="s">
        <v>108</v>
      </c>
      <c r="L8" s="19"/>
    </row>
    <row r="9" spans="1:46" s="2" customFormat="1" ht="16.5" customHeight="1">
      <c r="A9" s="33"/>
      <c r="B9" s="38"/>
      <c r="C9" s="33"/>
      <c r="D9" s="33"/>
      <c r="E9" s="345" t="s">
        <v>596</v>
      </c>
      <c r="F9" s="348"/>
      <c r="G9" s="348"/>
      <c r="H9" s="348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138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47" t="s">
        <v>718</v>
      </c>
      <c r="F11" s="348"/>
      <c r="G11" s="348"/>
      <c r="H11" s="348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19</v>
      </c>
      <c r="E13" s="33"/>
      <c r="F13" s="102" t="s">
        <v>20</v>
      </c>
      <c r="G13" s="33"/>
      <c r="H13" s="33"/>
      <c r="I13" s="111" t="s">
        <v>21</v>
      </c>
      <c r="J13" s="102" t="s">
        <v>22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102" t="s">
        <v>25</v>
      </c>
      <c r="G14" s="33"/>
      <c r="H14" s="33"/>
      <c r="I14" s="111" t="s">
        <v>26</v>
      </c>
      <c r="J14" s="113">
        <f>'Rekapitulace zakázky'!AN8</f>
        <v>0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75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29</v>
      </c>
      <c r="E16" s="33"/>
      <c r="F16" s="33"/>
      <c r="G16" s="33"/>
      <c r="H16" s="33"/>
      <c r="I16" s="111" t="s">
        <v>30</v>
      </c>
      <c r="J16" s="102" t="s">
        <v>22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31</v>
      </c>
      <c r="F17" s="33"/>
      <c r="G17" s="33"/>
      <c r="H17" s="33"/>
      <c r="I17" s="111" t="s">
        <v>32</v>
      </c>
      <c r="J17" s="102" t="s">
        <v>22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33</v>
      </c>
      <c r="E19" s="33"/>
      <c r="F19" s="33"/>
      <c r="G19" s="33"/>
      <c r="H19" s="33"/>
      <c r="I19" s="111" t="s">
        <v>30</v>
      </c>
      <c r="J19" s="29" t="str">
        <f>'Rekapitulace zakázky'!AN13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49" t="str">
        <f>'Rekapitulace zakázky'!E14</f>
        <v>Vyplň údaj</v>
      </c>
      <c r="F20" s="350"/>
      <c r="G20" s="350"/>
      <c r="H20" s="350"/>
      <c r="I20" s="111" t="s">
        <v>32</v>
      </c>
      <c r="J20" s="29" t="str">
        <f>'Rekapitulace zakázky'!AN14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35</v>
      </c>
      <c r="E22" s="33"/>
      <c r="F22" s="33"/>
      <c r="G22" s="33"/>
      <c r="H22" s="33"/>
      <c r="I22" s="111" t="s">
        <v>30</v>
      </c>
      <c r="J22" s="102" t="s">
        <v>22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36</v>
      </c>
      <c r="F23" s="33"/>
      <c r="G23" s="33"/>
      <c r="H23" s="33"/>
      <c r="I23" s="111" t="s">
        <v>32</v>
      </c>
      <c r="J23" s="102" t="s">
        <v>22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38</v>
      </c>
      <c r="E25" s="33"/>
      <c r="F25" s="33"/>
      <c r="G25" s="33"/>
      <c r="H25" s="33"/>
      <c r="I25" s="111" t="s">
        <v>30</v>
      </c>
      <c r="J25" s="102" t="s">
        <v>22</v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39</v>
      </c>
      <c r="F26" s="33"/>
      <c r="G26" s="33"/>
      <c r="H26" s="33"/>
      <c r="I26" s="111" t="s">
        <v>32</v>
      </c>
      <c r="J26" s="102" t="s">
        <v>22</v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40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1" t="s">
        <v>22</v>
      </c>
      <c r="F29" s="351"/>
      <c r="G29" s="351"/>
      <c r="H29" s="351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7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>
      <c r="A32" s="33"/>
      <c r="B32" s="38"/>
      <c r="C32" s="33"/>
      <c r="D32" s="118" t="s">
        <v>42</v>
      </c>
      <c r="E32" s="33"/>
      <c r="F32" s="33"/>
      <c r="G32" s="33"/>
      <c r="H32" s="33"/>
      <c r="I32" s="33"/>
      <c r="J32" s="119">
        <f>ROUND(J86,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44</v>
      </c>
      <c r="G34" s="33"/>
      <c r="H34" s="33"/>
      <c r="I34" s="120" t="s">
        <v>43</v>
      </c>
      <c r="J34" s="120" t="s">
        <v>45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46</v>
      </c>
      <c r="E35" s="111" t="s">
        <v>47</v>
      </c>
      <c r="F35" s="122">
        <f>ROUND((SUM(BE86:BE89)),  2)</f>
        <v>0</v>
      </c>
      <c r="G35" s="33"/>
      <c r="H35" s="33"/>
      <c r="I35" s="123">
        <v>0.21</v>
      </c>
      <c r="J35" s="122">
        <f>ROUND(((SUM(BE86:BE89))*I35),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48</v>
      </c>
      <c r="F36" s="122">
        <f>ROUND((SUM(BF86:BF89)),  2)</f>
        <v>0</v>
      </c>
      <c r="G36" s="33"/>
      <c r="H36" s="33"/>
      <c r="I36" s="123">
        <v>0.15</v>
      </c>
      <c r="J36" s="122">
        <f>ROUND(((SUM(BF86:BF89))*I36),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49</v>
      </c>
      <c r="F37" s="122">
        <f>ROUND((SUM(BG86:BG89)),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50</v>
      </c>
      <c r="F38" s="122">
        <f>ROUND((SUM(BH86:BH89)),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51</v>
      </c>
      <c r="F39" s="122">
        <f>ROUND((SUM(BI86:BI89)),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>
      <c r="A41" s="33"/>
      <c r="B41" s="38"/>
      <c r="C41" s="124"/>
      <c r="D41" s="125" t="s">
        <v>52</v>
      </c>
      <c r="E41" s="126"/>
      <c r="F41" s="126"/>
      <c r="G41" s="127" t="s">
        <v>53</v>
      </c>
      <c r="H41" s="128" t="s">
        <v>54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7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customHeight="1">
      <c r="A47" s="33"/>
      <c r="B47" s="34"/>
      <c r="C47" s="22" t="s">
        <v>110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6.25" customHeight="1">
      <c r="A50" s="33"/>
      <c r="B50" s="34"/>
      <c r="C50" s="35"/>
      <c r="D50" s="35"/>
      <c r="E50" s="352" t="str">
        <f>E7</f>
        <v>Údržba, opravy a odstraňování závad u SSZT OŘ OVA 2024 - KB a kompresoroven - Obvod SSZT Ostrava</v>
      </c>
      <c r="F50" s="353"/>
      <c r="G50" s="353"/>
      <c r="H50" s="353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108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2" t="s">
        <v>596</v>
      </c>
      <c r="F52" s="354"/>
      <c r="G52" s="354"/>
      <c r="H52" s="354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138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1" t="str">
        <f>E11</f>
        <v>PS03-02 - ÚRS</v>
      </c>
      <c r="F54" s="354"/>
      <c r="G54" s="354"/>
      <c r="H54" s="354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24</v>
      </c>
      <c r="D56" s="35"/>
      <c r="E56" s="35"/>
      <c r="F56" s="26" t="str">
        <f>F14</f>
        <v>Oblastní ředitelství Ostrava</v>
      </c>
      <c r="G56" s="35"/>
      <c r="H56" s="35"/>
      <c r="I56" s="28" t="s">
        <v>26</v>
      </c>
      <c r="J56" s="58">
        <f>IF(J14="","",J14)</f>
        <v>0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customHeight="1">
      <c r="A58" s="33"/>
      <c r="B58" s="34"/>
      <c r="C58" s="28" t="s">
        <v>29</v>
      </c>
      <c r="D58" s="35"/>
      <c r="E58" s="35"/>
      <c r="F58" s="26" t="str">
        <f>E17</f>
        <v>Správa železnic, státní organizace</v>
      </c>
      <c r="G58" s="35"/>
      <c r="H58" s="35"/>
      <c r="I58" s="28" t="s">
        <v>35</v>
      </c>
      <c r="J58" s="31" t="str">
        <f>E23</f>
        <v xml:space="preserve"> 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customHeight="1">
      <c r="A59" s="33"/>
      <c r="B59" s="34"/>
      <c r="C59" s="28" t="s">
        <v>33</v>
      </c>
      <c r="D59" s="35"/>
      <c r="E59" s="35"/>
      <c r="F59" s="26" t="str">
        <f>IF(E20="","",E20)</f>
        <v>Vyplň údaj</v>
      </c>
      <c r="G59" s="35"/>
      <c r="H59" s="35"/>
      <c r="I59" s="28" t="s">
        <v>38</v>
      </c>
      <c r="J59" s="31" t="str">
        <f>E26</f>
        <v>Kotasková Jana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2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111</v>
      </c>
      <c r="D61" s="136"/>
      <c r="E61" s="136"/>
      <c r="F61" s="136"/>
      <c r="G61" s="136"/>
      <c r="H61" s="136"/>
      <c r="I61" s="136"/>
      <c r="J61" s="137" t="s">
        <v>112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2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75" customHeight="1">
      <c r="A63" s="33"/>
      <c r="B63" s="34"/>
      <c r="C63" s="138" t="s">
        <v>74</v>
      </c>
      <c r="D63" s="35"/>
      <c r="E63" s="35"/>
      <c r="F63" s="35"/>
      <c r="G63" s="35"/>
      <c r="H63" s="35"/>
      <c r="I63" s="35"/>
      <c r="J63" s="76">
        <f>J86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113</v>
      </c>
    </row>
    <row r="64" spans="1:47" s="9" customFormat="1" ht="25" customHeight="1">
      <c r="B64" s="139"/>
      <c r="C64" s="140"/>
      <c r="D64" s="141" t="s">
        <v>585</v>
      </c>
      <c r="E64" s="142"/>
      <c r="F64" s="142"/>
      <c r="G64" s="142"/>
      <c r="H64" s="142"/>
      <c r="I64" s="142"/>
      <c r="J64" s="143">
        <f>J87</f>
        <v>0</v>
      </c>
      <c r="K64" s="140"/>
      <c r="L64" s="144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1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7" customHeight="1">
      <c r="A66" s="33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7" customHeight="1">
      <c r="A70" s="33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5" customHeight="1">
      <c r="A71" s="33"/>
      <c r="B71" s="34"/>
      <c r="C71" s="22" t="s">
        <v>115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7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6.25" customHeight="1">
      <c r="A74" s="33"/>
      <c r="B74" s="34"/>
      <c r="C74" s="35"/>
      <c r="D74" s="35"/>
      <c r="E74" s="352" t="str">
        <f>E7</f>
        <v>Údržba, opravy a odstraňování závad u SSZT OŘ OVA 2024 - KB a kompresoroven - Obvod SSZT Ostrava</v>
      </c>
      <c r="F74" s="353"/>
      <c r="G74" s="353"/>
      <c r="H74" s="353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1" customFormat="1" ht="12" customHeight="1">
      <c r="B75" s="20"/>
      <c r="C75" s="28" t="s">
        <v>108</v>
      </c>
      <c r="D75" s="21"/>
      <c r="E75" s="21"/>
      <c r="F75" s="21"/>
      <c r="G75" s="21"/>
      <c r="H75" s="21"/>
      <c r="I75" s="21"/>
      <c r="J75" s="21"/>
      <c r="K75" s="21"/>
      <c r="L75" s="19"/>
    </row>
    <row r="76" spans="1:31" s="2" customFormat="1" ht="16.5" customHeight="1">
      <c r="A76" s="33"/>
      <c r="B76" s="34"/>
      <c r="C76" s="35"/>
      <c r="D76" s="35"/>
      <c r="E76" s="352" t="s">
        <v>596</v>
      </c>
      <c r="F76" s="354"/>
      <c r="G76" s="354"/>
      <c r="H76" s="354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138</v>
      </c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1" t="str">
        <f>E11</f>
        <v>PS03-02 - ÚRS</v>
      </c>
      <c r="F78" s="354"/>
      <c r="G78" s="354"/>
      <c r="H78" s="354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7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24</v>
      </c>
      <c r="D80" s="35"/>
      <c r="E80" s="35"/>
      <c r="F80" s="26" t="str">
        <f>F14</f>
        <v>Oblastní ředitelství Ostrava</v>
      </c>
      <c r="G80" s="35"/>
      <c r="H80" s="35"/>
      <c r="I80" s="28" t="s">
        <v>26</v>
      </c>
      <c r="J80" s="58">
        <f>IF(J14="","",J14)</f>
        <v>0</v>
      </c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7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15" customHeight="1">
      <c r="A82" s="33"/>
      <c r="B82" s="34"/>
      <c r="C82" s="28" t="s">
        <v>29</v>
      </c>
      <c r="D82" s="35"/>
      <c r="E82" s="35"/>
      <c r="F82" s="26" t="str">
        <f>E17</f>
        <v>Správa železnic, státní organizace</v>
      </c>
      <c r="G82" s="35"/>
      <c r="H82" s="35"/>
      <c r="I82" s="28" t="s">
        <v>35</v>
      </c>
      <c r="J82" s="31" t="str">
        <f>E23</f>
        <v xml:space="preserve"> 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33</v>
      </c>
      <c r="D83" s="35"/>
      <c r="E83" s="35"/>
      <c r="F83" s="26" t="str">
        <f>IF(E20="","",E20)</f>
        <v>Vyplň údaj</v>
      </c>
      <c r="G83" s="35"/>
      <c r="H83" s="35"/>
      <c r="I83" s="28" t="s">
        <v>38</v>
      </c>
      <c r="J83" s="31" t="str">
        <f>E26</f>
        <v>Kotasková Jana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2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0" customFormat="1" ht="29.25" customHeight="1">
      <c r="A85" s="145"/>
      <c r="B85" s="146"/>
      <c r="C85" s="147" t="s">
        <v>116</v>
      </c>
      <c r="D85" s="148" t="s">
        <v>61</v>
      </c>
      <c r="E85" s="148" t="s">
        <v>57</v>
      </c>
      <c r="F85" s="148" t="s">
        <v>58</v>
      </c>
      <c r="G85" s="148" t="s">
        <v>117</v>
      </c>
      <c r="H85" s="148" t="s">
        <v>118</v>
      </c>
      <c r="I85" s="148" t="s">
        <v>119</v>
      </c>
      <c r="J85" s="148" t="s">
        <v>112</v>
      </c>
      <c r="K85" s="149" t="s">
        <v>120</v>
      </c>
      <c r="L85" s="150"/>
      <c r="M85" s="67" t="s">
        <v>22</v>
      </c>
      <c r="N85" s="68" t="s">
        <v>46</v>
      </c>
      <c r="O85" s="68" t="s">
        <v>121</v>
      </c>
      <c r="P85" s="68" t="s">
        <v>122</v>
      </c>
      <c r="Q85" s="68" t="s">
        <v>123</v>
      </c>
      <c r="R85" s="68" t="s">
        <v>124</v>
      </c>
      <c r="S85" s="68" t="s">
        <v>125</v>
      </c>
      <c r="T85" s="69" t="s">
        <v>126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75" customHeight="1">
      <c r="A86" s="33"/>
      <c r="B86" s="34"/>
      <c r="C86" s="74" t="s">
        <v>127</v>
      </c>
      <c r="D86" s="35"/>
      <c r="E86" s="35"/>
      <c r="F86" s="35"/>
      <c r="G86" s="35"/>
      <c r="H86" s="35"/>
      <c r="I86" s="35"/>
      <c r="J86" s="151">
        <f>BK86</f>
        <v>0</v>
      </c>
      <c r="K86" s="35"/>
      <c r="L86" s="38"/>
      <c r="M86" s="70"/>
      <c r="N86" s="152"/>
      <c r="O86" s="71"/>
      <c r="P86" s="153">
        <f>P87</f>
        <v>0</v>
      </c>
      <c r="Q86" s="71"/>
      <c r="R86" s="153">
        <f>R87</f>
        <v>0</v>
      </c>
      <c r="S86" s="71"/>
      <c r="T86" s="154">
        <f>T87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75</v>
      </c>
      <c r="AU86" s="16" t="s">
        <v>113</v>
      </c>
      <c r="BK86" s="155">
        <f>BK87</f>
        <v>0</v>
      </c>
    </row>
    <row r="87" spans="1:65" s="11" customFormat="1" ht="25.9" customHeight="1">
      <c r="B87" s="156"/>
      <c r="C87" s="157"/>
      <c r="D87" s="158" t="s">
        <v>75</v>
      </c>
      <c r="E87" s="159" t="s">
        <v>586</v>
      </c>
      <c r="F87" s="159" t="s">
        <v>587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SUM(P88:P89)</f>
        <v>0</v>
      </c>
      <c r="Q87" s="164"/>
      <c r="R87" s="165">
        <f>SUM(R88:R89)</f>
        <v>0</v>
      </c>
      <c r="S87" s="164"/>
      <c r="T87" s="166">
        <f>SUM(T88:T89)</f>
        <v>0</v>
      </c>
      <c r="AR87" s="167" t="s">
        <v>130</v>
      </c>
      <c r="AT87" s="168" t="s">
        <v>75</v>
      </c>
      <c r="AU87" s="168" t="s">
        <v>76</v>
      </c>
      <c r="AY87" s="167" t="s">
        <v>131</v>
      </c>
      <c r="BK87" s="169">
        <f>SUM(BK88:BK89)</f>
        <v>0</v>
      </c>
    </row>
    <row r="88" spans="1:65" s="2" customFormat="1" ht="24.15" customHeight="1">
      <c r="A88" s="33"/>
      <c r="B88" s="34"/>
      <c r="C88" s="170" t="s">
        <v>23</v>
      </c>
      <c r="D88" s="170" t="s">
        <v>132</v>
      </c>
      <c r="E88" s="171" t="s">
        <v>719</v>
      </c>
      <c r="F88" s="172" t="s">
        <v>720</v>
      </c>
      <c r="G88" s="173" t="s">
        <v>590</v>
      </c>
      <c r="H88" s="174">
        <v>120</v>
      </c>
      <c r="I88" s="175"/>
      <c r="J88" s="176">
        <f>ROUND(I88*H88,2)</f>
        <v>0</v>
      </c>
      <c r="K88" s="172" t="s">
        <v>591</v>
      </c>
      <c r="L88" s="38"/>
      <c r="M88" s="184" t="s">
        <v>22</v>
      </c>
      <c r="N88" s="185" t="s">
        <v>47</v>
      </c>
      <c r="O88" s="63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2" t="s">
        <v>592</v>
      </c>
      <c r="AT88" s="182" t="s">
        <v>132</v>
      </c>
      <c r="AU88" s="182" t="s">
        <v>23</v>
      </c>
      <c r="AY88" s="16" t="s">
        <v>131</v>
      </c>
      <c r="BE88" s="183">
        <f>IF(N88="základní",J88,0)</f>
        <v>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16" t="s">
        <v>23</v>
      </c>
      <c r="BK88" s="183">
        <f>ROUND(I88*H88,2)</f>
        <v>0</v>
      </c>
      <c r="BL88" s="16" t="s">
        <v>592</v>
      </c>
      <c r="BM88" s="182" t="s">
        <v>721</v>
      </c>
    </row>
    <row r="89" spans="1:65" s="2" customFormat="1" ht="10">
      <c r="A89" s="33"/>
      <c r="B89" s="34"/>
      <c r="C89" s="35"/>
      <c r="D89" s="200" t="s">
        <v>594</v>
      </c>
      <c r="E89" s="35"/>
      <c r="F89" s="201" t="s">
        <v>722</v>
      </c>
      <c r="G89" s="35"/>
      <c r="H89" s="35"/>
      <c r="I89" s="202"/>
      <c r="J89" s="35"/>
      <c r="K89" s="35"/>
      <c r="L89" s="38"/>
      <c r="M89" s="203"/>
      <c r="N89" s="204"/>
      <c r="O89" s="179"/>
      <c r="P89" s="179"/>
      <c r="Q89" s="179"/>
      <c r="R89" s="179"/>
      <c r="S89" s="179"/>
      <c r="T89" s="205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594</v>
      </c>
      <c r="AU89" s="16" t="s">
        <v>23</v>
      </c>
    </row>
    <row r="90" spans="1:65" s="2" customFormat="1" ht="7" customHeight="1">
      <c r="A90" s="33"/>
      <c r="B90" s="46"/>
      <c r="C90" s="47"/>
      <c r="D90" s="47"/>
      <c r="E90" s="47"/>
      <c r="F90" s="47"/>
      <c r="G90" s="47"/>
      <c r="H90" s="47"/>
      <c r="I90" s="47"/>
      <c r="J90" s="47"/>
      <c r="K90" s="47"/>
      <c r="L90" s="38"/>
      <c r="M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</sheetData>
  <sheetProtection algorithmName="SHA-512" hashValue="fii3ms8R6zDDArFCpJfoZg6Ac3AGqqNVo3MTEEZbeWi2HeM1ItLhxEhH4yqdrtCPsXrBTLxRIfeEP0R1omrwZw==" saltValue="NxWBwjAEoqaA1MWrLXH+PeCMa7ATKsprU30aAthPgwgDY/1EmHhMA+xW6Dq7x0f4MAb8wHMOXXsVNgSDVRq9rw==" spinCount="100000" sheet="1" objects="1" scenarios="1" formatColumns="0" formatRows="0" autoFilter="0"/>
  <autoFilter ref="C85:K89" xr:uid="{00000000-0009-0000-0000-000005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hyperlinks>
    <hyperlink ref="F89" r:id="rId1" xr:uid="{00000000-0004-0000-05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85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106</v>
      </c>
    </row>
    <row r="3" spans="1:46" s="1" customFormat="1" ht="7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5" customHeight="1">
      <c r="B4" s="19"/>
      <c r="D4" s="109" t="s">
        <v>107</v>
      </c>
      <c r="L4" s="19"/>
      <c r="M4" s="110" t="s">
        <v>10</v>
      </c>
      <c r="AT4" s="16" t="s">
        <v>4</v>
      </c>
    </row>
    <row r="5" spans="1:46" s="1" customFormat="1" ht="7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345" t="str">
        <f>'Rekapitulace zakázky'!K6</f>
        <v>Údržba, opravy a odstraňování závad u SSZT OŘ OVA 2024 - KB a kompresoroven - Obvod SSZT Ostrava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11" t="s">
        <v>108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723</v>
      </c>
      <c r="F9" s="348"/>
      <c r="G9" s="348"/>
      <c r="H9" s="348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02" t="s">
        <v>20</v>
      </c>
      <c r="G11" s="33"/>
      <c r="H11" s="33"/>
      <c r="I11" s="111" t="s">
        <v>21</v>
      </c>
      <c r="J11" s="102" t="s">
        <v>22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24</v>
      </c>
      <c r="E12" s="33"/>
      <c r="F12" s="102" t="s">
        <v>25</v>
      </c>
      <c r="G12" s="33"/>
      <c r="H12" s="33"/>
      <c r="I12" s="111" t="s">
        <v>26</v>
      </c>
      <c r="J12" s="113">
        <f>'Rekapitulace zakázky'!AN8</f>
        <v>0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29</v>
      </c>
      <c r="E14" s="33"/>
      <c r="F14" s="33"/>
      <c r="G14" s="33"/>
      <c r="H14" s="33"/>
      <c r="I14" s="111" t="s">
        <v>30</v>
      </c>
      <c r="J14" s="102" t="s">
        <v>22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31</v>
      </c>
      <c r="F15" s="33"/>
      <c r="G15" s="33"/>
      <c r="H15" s="33"/>
      <c r="I15" s="111" t="s">
        <v>32</v>
      </c>
      <c r="J15" s="102" t="s">
        <v>22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33</v>
      </c>
      <c r="E17" s="33"/>
      <c r="F17" s="33"/>
      <c r="G17" s="33"/>
      <c r="H17" s="33"/>
      <c r="I17" s="111" t="s">
        <v>30</v>
      </c>
      <c r="J17" s="29" t="str">
        <f>'Rekapitulace zakázky'!AN13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zakázky'!E14</f>
        <v>Vyplň údaj</v>
      </c>
      <c r="F18" s="350"/>
      <c r="G18" s="350"/>
      <c r="H18" s="350"/>
      <c r="I18" s="111" t="s">
        <v>32</v>
      </c>
      <c r="J18" s="29" t="str">
        <f>'Rekapitulace zakázky'!AN14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35</v>
      </c>
      <c r="E20" s="33"/>
      <c r="F20" s="33"/>
      <c r="G20" s="33"/>
      <c r="H20" s="33"/>
      <c r="I20" s="111" t="s">
        <v>30</v>
      </c>
      <c r="J20" s="102" t="s">
        <v>22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36</v>
      </c>
      <c r="F21" s="33"/>
      <c r="G21" s="33"/>
      <c r="H21" s="33"/>
      <c r="I21" s="111" t="s">
        <v>32</v>
      </c>
      <c r="J21" s="102" t="s">
        <v>22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38</v>
      </c>
      <c r="E23" s="33"/>
      <c r="F23" s="33"/>
      <c r="G23" s="33"/>
      <c r="H23" s="33"/>
      <c r="I23" s="111" t="s">
        <v>30</v>
      </c>
      <c r="J23" s="102" t="s">
        <v>22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">
        <v>39</v>
      </c>
      <c r="F24" s="33"/>
      <c r="G24" s="33"/>
      <c r="H24" s="33"/>
      <c r="I24" s="111" t="s">
        <v>32</v>
      </c>
      <c r="J24" s="102" t="s">
        <v>22</v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40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51" t="s">
        <v>22</v>
      </c>
      <c r="F27" s="351"/>
      <c r="G27" s="351"/>
      <c r="H27" s="35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7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8"/>
      <c r="C30" s="33"/>
      <c r="D30" s="118" t="s">
        <v>42</v>
      </c>
      <c r="E30" s="33"/>
      <c r="F30" s="33"/>
      <c r="G30" s="33"/>
      <c r="H30" s="33"/>
      <c r="I30" s="33"/>
      <c r="J30" s="119">
        <f>ROUND(J81,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44</v>
      </c>
      <c r="G32" s="33"/>
      <c r="H32" s="33"/>
      <c r="I32" s="120" t="s">
        <v>43</v>
      </c>
      <c r="J32" s="120" t="s">
        <v>45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46</v>
      </c>
      <c r="E33" s="111" t="s">
        <v>47</v>
      </c>
      <c r="F33" s="122">
        <f>ROUND((SUM(BE81:BE84)),  2)</f>
        <v>0</v>
      </c>
      <c r="G33" s="33"/>
      <c r="H33" s="33"/>
      <c r="I33" s="123">
        <v>0.21</v>
      </c>
      <c r="J33" s="122">
        <f>ROUND(((SUM(BE81:BE84))*I33),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48</v>
      </c>
      <c r="F34" s="122">
        <f>ROUND((SUM(BF81:BF84)),  2)</f>
        <v>0</v>
      </c>
      <c r="G34" s="33"/>
      <c r="H34" s="33"/>
      <c r="I34" s="123">
        <v>0.15</v>
      </c>
      <c r="J34" s="122">
        <f>ROUND(((SUM(BF81:BF84))*I34),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49</v>
      </c>
      <c r="F35" s="122">
        <f>ROUND((SUM(BG81:BG84)),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50</v>
      </c>
      <c r="F36" s="122">
        <f>ROUND((SUM(BH81:BH84)),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51</v>
      </c>
      <c r="F37" s="122">
        <f>ROUND((SUM(BI81:BI84)),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8"/>
      <c r="C39" s="124"/>
      <c r="D39" s="125" t="s">
        <v>52</v>
      </c>
      <c r="E39" s="126"/>
      <c r="F39" s="126"/>
      <c r="G39" s="127" t="s">
        <v>53</v>
      </c>
      <c r="H39" s="128" t="s">
        <v>54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7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5" customHeight="1">
      <c r="A45" s="33"/>
      <c r="B45" s="34"/>
      <c r="C45" s="22" t="s">
        <v>110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7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6.25" customHeight="1">
      <c r="A48" s="33"/>
      <c r="B48" s="34"/>
      <c r="C48" s="35"/>
      <c r="D48" s="35"/>
      <c r="E48" s="352" t="str">
        <f>E7</f>
        <v>Údržba, opravy a odstraňování závad u SSZT OŘ OVA 2024 - KB a kompresoroven - Obvod SSZT Ostrava</v>
      </c>
      <c r="F48" s="353"/>
      <c r="G48" s="353"/>
      <c r="H48" s="353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108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1" t="str">
        <f>E9</f>
        <v>VON - -</v>
      </c>
      <c r="F50" s="354"/>
      <c r="G50" s="354"/>
      <c r="H50" s="354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7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24</v>
      </c>
      <c r="D52" s="35"/>
      <c r="E52" s="35"/>
      <c r="F52" s="26" t="str">
        <f>F12</f>
        <v>Oblastní ředitelství Ostrava</v>
      </c>
      <c r="G52" s="35"/>
      <c r="H52" s="35"/>
      <c r="I52" s="28" t="s">
        <v>26</v>
      </c>
      <c r="J52" s="58">
        <f>IF(J12="","",J12)</f>
        <v>0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7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>
      <c r="A54" s="33"/>
      <c r="B54" s="34"/>
      <c r="C54" s="28" t="s">
        <v>29</v>
      </c>
      <c r="D54" s="35"/>
      <c r="E54" s="35"/>
      <c r="F54" s="26" t="str">
        <f>E15</f>
        <v>Správa železnic, státní organizace</v>
      </c>
      <c r="G54" s="35"/>
      <c r="H54" s="35"/>
      <c r="I54" s="28" t="s">
        <v>35</v>
      </c>
      <c r="J54" s="31" t="str">
        <f>E21</f>
        <v xml:space="preserve"> 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>
      <c r="A55" s="33"/>
      <c r="B55" s="34"/>
      <c r="C55" s="28" t="s">
        <v>33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Kotasková Jana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2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111</v>
      </c>
      <c r="D57" s="136"/>
      <c r="E57" s="136"/>
      <c r="F57" s="136"/>
      <c r="G57" s="136"/>
      <c r="H57" s="136"/>
      <c r="I57" s="136"/>
      <c r="J57" s="137" t="s">
        <v>112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2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75" customHeight="1">
      <c r="A59" s="33"/>
      <c r="B59" s="34"/>
      <c r="C59" s="138" t="s">
        <v>74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113</v>
      </c>
    </row>
    <row r="60" spans="1:47" s="9" customFormat="1" ht="25" customHeight="1">
      <c r="B60" s="139"/>
      <c r="C60" s="140"/>
      <c r="D60" s="141" t="s">
        <v>724</v>
      </c>
      <c r="E60" s="142"/>
      <c r="F60" s="142"/>
      <c r="G60" s="142"/>
      <c r="H60" s="142"/>
      <c r="I60" s="142"/>
      <c r="J60" s="143">
        <f>J82</f>
        <v>0</v>
      </c>
      <c r="K60" s="140"/>
      <c r="L60" s="144"/>
    </row>
    <row r="61" spans="1:47" s="12" customFormat="1" ht="19.899999999999999" customHeight="1">
      <c r="B61" s="206"/>
      <c r="C61" s="96"/>
      <c r="D61" s="207" t="s">
        <v>725</v>
      </c>
      <c r="E61" s="208"/>
      <c r="F61" s="208"/>
      <c r="G61" s="208"/>
      <c r="H61" s="208"/>
      <c r="I61" s="208"/>
      <c r="J61" s="209">
        <f>J83</f>
        <v>0</v>
      </c>
      <c r="K61" s="96"/>
      <c r="L61" s="210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7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7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5" customHeight="1">
      <c r="A68" s="33"/>
      <c r="B68" s="34"/>
      <c r="C68" s="22" t="s">
        <v>115</v>
      </c>
      <c r="D68" s="35"/>
      <c r="E68" s="35"/>
      <c r="F68" s="35"/>
      <c r="G68" s="35"/>
      <c r="H68" s="35"/>
      <c r="I68" s="35"/>
      <c r="J68" s="35"/>
      <c r="K68" s="35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7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6.25" customHeight="1">
      <c r="A71" s="33"/>
      <c r="B71" s="34"/>
      <c r="C71" s="35"/>
      <c r="D71" s="35"/>
      <c r="E71" s="352" t="str">
        <f>E7</f>
        <v>Údržba, opravy a odstraňování závad u SSZT OŘ OVA 2024 - KB a kompresoroven - Obvod SSZT Ostrava</v>
      </c>
      <c r="F71" s="353"/>
      <c r="G71" s="353"/>
      <c r="H71" s="353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108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01" t="str">
        <f>E9</f>
        <v>VON - -</v>
      </c>
      <c r="F73" s="354"/>
      <c r="G73" s="354"/>
      <c r="H73" s="354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7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24</v>
      </c>
      <c r="D75" s="35"/>
      <c r="E75" s="35"/>
      <c r="F75" s="26" t="str">
        <f>F12</f>
        <v>Oblastní ředitelství Ostrava</v>
      </c>
      <c r="G75" s="35"/>
      <c r="H75" s="35"/>
      <c r="I75" s="28" t="s">
        <v>26</v>
      </c>
      <c r="J75" s="58">
        <f>IF(J12="","",J12)</f>
        <v>0</v>
      </c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7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15" customHeight="1">
      <c r="A77" s="33"/>
      <c r="B77" s="34"/>
      <c r="C77" s="28" t="s">
        <v>29</v>
      </c>
      <c r="D77" s="35"/>
      <c r="E77" s="35"/>
      <c r="F77" s="26" t="str">
        <f>E15</f>
        <v>Správa železnic, státní organizace</v>
      </c>
      <c r="G77" s="35"/>
      <c r="H77" s="35"/>
      <c r="I77" s="28" t="s">
        <v>35</v>
      </c>
      <c r="J77" s="31" t="str">
        <f>E21</f>
        <v xml:space="preserve"> </v>
      </c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15" customHeight="1">
      <c r="A78" s="33"/>
      <c r="B78" s="34"/>
      <c r="C78" s="28" t="s">
        <v>33</v>
      </c>
      <c r="D78" s="35"/>
      <c r="E78" s="35"/>
      <c r="F78" s="26" t="str">
        <f>IF(E18="","",E18)</f>
        <v>Vyplň údaj</v>
      </c>
      <c r="G78" s="35"/>
      <c r="H78" s="35"/>
      <c r="I78" s="28" t="s">
        <v>38</v>
      </c>
      <c r="J78" s="31" t="str">
        <f>E24</f>
        <v>Kotasková Jana</v>
      </c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2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0" customFormat="1" ht="29.25" customHeight="1">
      <c r="A80" s="145"/>
      <c r="B80" s="146"/>
      <c r="C80" s="147" t="s">
        <v>116</v>
      </c>
      <c r="D80" s="148" t="s">
        <v>61</v>
      </c>
      <c r="E80" s="148" t="s">
        <v>57</v>
      </c>
      <c r="F80" s="148" t="s">
        <v>58</v>
      </c>
      <c r="G80" s="148" t="s">
        <v>117</v>
      </c>
      <c r="H80" s="148" t="s">
        <v>118</v>
      </c>
      <c r="I80" s="148" t="s">
        <v>119</v>
      </c>
      <c r="J80" s="148" t="s">
        <v>112</v>
      </c>
      <c r="K80" s="149" t="s">
        <v>120</v>
      </c>
      <c r="L80" s="150"/>
      <c r="M80" s="67" t="s">
        <v>22</v>
      </c>
      <c r="N80" s="68" t="s">
        <v>46</v>
      </c>
      <c r="O80" s="68" t="s">
        <v>121</v>
      </c>
      <c r="P80" s="68" t="s">
        <v>122</v>
      </c>
      <c r="Q80" s="68" t="s">
        <v>123</v>
      </c>
      <c r="R80" s="68" t="s">
        <v>124</v>
      </c>
      <c r="S80" s="68" t="s">
        <v>125</v>
      </c>
      <c r="T80" s="69" t="s">
        <v>126</v>
      </c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</row>
    <row r="81" spans="1:65" s="2" customFormat="1" ht="22.75" customHeight="1">
      <c r="A81" s="33"/>
      <c r="B81" s="34"/>
      <c r="C81" s="74" t="s">
        <v>127</v>
      </c>
      <c r="D81" s="35"/>
      <c r="E81" s="35"/>
      <c r="F81" s="35"/>
      <c r="G81" s="35"/>
      <c r="H81" s="35"/>
      <c r="I81" s="35"/>
      <c r="J81" s="151">
        <f>BK81</f>
        <v>0</v>
      </c>
      <c r="K81" s="35"/>
      <c r="L81" s="38"/>
      <c r="M81" s="70"/>
      <c r="N81" s="152"/>
      <c r="O81" s="71"/>
      <c r="P81" s="153">
        <f>P82</f>
        <v>0</v>
      </c>
      <c r="Q81" s="71"/>
      <c r="R81" s="153">
        <f>R82</f>
        <v>0</v>
      </c>
      <c r="S81" s="71"/>
      <c r="T81" s="154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75</v>
      </c>
      <c r="AU81" s="16" t="s">
        <v>113</v>
      </c>
      <c r="BK81" s="155">
        <f>BK82</f>
        <v>0</v>
      </c>
    </row>
    <row r="82" spans="1:65" s="11" customFormat="1" ht="25.9" customHeight="1">
      <c r="B82" s="156"/>
      <c r="C82" s="157"/>
      <c r="D82" s="158" t="s">
        <v>75</v>
      </c>
      <c r="E82" s="159" t="s">
        <v>726</v>
      </c>
      <c r="F82" s="159" t="s">
        <v>727</v>
      </c>
      <c r="G82" s="157"/>
      <c r="H82" s="157"/>
      <c r="I82" s="160"/>
      <c r="J82" s="161">
        <f>BK82</f>
        <v>0</v>
      </c>
      <c r="K82" s="157"/>
      <c r="L82" s="162"/>
      <c r="M82" s="163"/>
      <c r="N82" s="164"/>
      <c r="O82" s="164"/>
      <c r="P82" s="165">
        <f>P83</f>
        <v>0</v>
      </c>
      <c r="Q82" s="164"/>
      <c r="R82" s="165">
        <f>R83</f>
        <v>0</v>
      </c>
      <c r="S82" s="164"/>
      <c r="T82" s="166">
        <f>T83</f>
        <v>0</v>
      </c>
      <c r="AR82" s="167" t="s">
        <v>158</v>
      </c>
      <c r="AT82" s="168" t="s">
        <v>75</v>
      </c>
      <c r="AU82" s="168" t="s">
        <v>76</v>
      </c>
      <c r="AY82" s="167" t="s">
        <v>131</v>
      </c>
      <c r="BK82" s="169">
        <f>BK83</f>
        <v>0</v>
      </c>
    </row>
    <row r="83" spans="1:65" s="11" customFormat="1" ht="22.75" customHeight="1">
      <c r="B83" s="156"/>
      <c r="C83" s="157"/>
      <c r="D83" s="158" t="s">
        <v>75</v>
      </c>
      <c r="E83" s="211" t="s">
        <v>728</v>
      </c>
      <c r="F83" s="211" t="s">
        <v>729</v>
      </c>
      <c r="G83" s="157"/>
      <c r="H83" s="157"/>
      <c r="I83" s="160"/>
      <c r="J83" s="212">
        <f>BK83</f>
        <v>0</v>
      </c>
      <c r="K83" s="157"/>
      <c r="L83" s="162"/>
      <c r="M83" s="163"/>
      <c r="N83" s="164"/>
      <c r="O83" s="164"/>
      <c r="P83" s="165">
        <f>P84</f>
        <v>0</v>
      </c>
      <c r="Q83" s="164"/>
      <c r="R83" s="165">
        <f>R84</f>
        <v>0</v>
      </c>
      <c r="S83" s="164"/>
      <c r="T83" s="166">
        <f>T84</f>
        <v>0</v>
      </c>
      <c r="AR83" s="167" t="s">
        <v>158</v>
      </c>
      <c r="AT83" s="168" t="s">
        <v>75</v>
      </c>
      <c r="AU83" s="168" t="s">
        <v>23</v>
      </c>
      <c r="AY83" s="167" t="s">
        <v>131</v>
      </c>
      <c r="BK83" s="169">
        <f>BK84</f>
        <v>0</v>
      </c>
    </row>
    <row r="84" spans="1:65" s="2" customFormat="1" ht="16.5" customHeight="1">
      <c r="A84" s="33"/>
      <c r="B84" s="34"/>
      <c r="C84" s="170" t="s">
        <v>85</v>
      </c>
      <c r="D84" s="170" t="s">
        <v>132</v>
      </c>
      <c r="E84" s="171" t="s">
        <v>730</v>
      </c>
      <c r="F84" s="172" t="s">
        <v>731</v>
      </c>
      <c r="G84" s="173" t="s">
        <v>732</v>
      </c>
      <c r="H84" s="174">
        <v>2500</v>
      </c>
      <c r="I84" s="175"/>
      <c r="J84" s="176">
        <f>ROUND(I84*H84,2)</f>
        <v>0</v>
      </c>
      <c r="K84" s="172" t="s">
        <v>146</v>
      </c>
      <c r="L84" s="38"/>
      <c r="M84" s="177" t="s">
        <v>22</v>
      </c>
      <c r="N84" s="178" t="s">
        <v>47</v>
      </c>
      <c r="O84" s="179"/>
      <c r="P84" s="180">
        <f>O84*H84</f>
        <v>0</v>
      </c>
      <c r="Q84" s="180">
        <v>0</v>
      </c>
      <c r="R84" s="180">
        <f>Q84*H84</f>
        <v>0</v>
      </c>
      <c r="S84" s="180">
        <v>0</v>
      </c>
      <c r="T84" s="181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2" t="s">
        <v>733</v>
      </c>
      <c r="AT84" s="182" t="s">
        <v>132</v>
      </c>
      <c r="AU84" s="182" t="s">
        <v>85</v>
      </c>
      <c r="AY84" s="16" t="s">
        <v>131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16" t="s">
        <v>23</v>
      </c>
      <c r="BK84" s="183">
        <f>ROUND(I84*H84,2)</f>
        <v>0</v>
      </c>
      <c r="BL84" s="16" t="s">
        <v>733</v>
      </c>
      <c r="BM84" s="182" t="s">
        <v>734</v>
      </c>
    </row>
    <row r="85" spans="1:65" s="2" customFormat="1" ht="7" customHeight="1">
      <c r="A85" s="33"/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38"/>
      <c r="M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</sheetData>
  <sheetProtection algorithmName="SHA-512" hashValue="iup0o/K9Dif39o7I+PRXMOSHY2qacWewMKF91iFJ++DEeU/Li9jYwJSBR9IOfY/1wzNt6plbFp6ksmu18duuTQ==" saltValue="PUAvDhu0av6wr8QqknHms+jREMnt7NESM5QUGMydYrRMUS5QaWq2PtyKSPbGKhbAdTBoFmiroQVIutbMo7B74A==" spinCount="100000" sheet="1" objects="1" scenarios="1" formatColumns="0" formatRows="0" autoFilter="0"/>
  <autoFilter ref="C80:K84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24"/>
  <sheetViews>
    <sheetView showGridLines="0" topLeftCell="A202" workbookViewId="0"/>
  </sheetViews>
  <sheetFormatPr defaultRowHeight="13.5"/>
  <cols>
    <col min="1" max="1" width="8.33203125" style="213" customWidth="1"/>
    <col min="2" max="2" width="1.6640625" style="213" customWidth="1"/>
    <col min="3" max="4" width="5" style="213" customWidth="1"/>
    <col min="5" max="5" width="11.6640625" style="213" customWidth="1"/>
    <col min="6" max="6" width="9.109375" style="213" customWidth="1"/>
    <col min="7" max="7" width="5" style="213" customWidth="1"/>
    <col min="8" max="8" width="77.77734375" style="213" customWidth="1"/>
    <col min="9" max="10" width="20" style="213" customWidth="1"/>
    <col min="11" max="11" width="1.6640625" style="213" customWidth="1"/>
  </cols>
  <sheetData>
    <row r="1" spans="2:11" s="1" customFormat="1" ht="37.5" customHeight="1"/>
    <row r="2" spans="2:11" s="1" customFormat="1" ht="7.5" customHeight="1">
      <c r="B2" s="214"/>
      <c r="C2" s="215"/>
      <c r="D2" s="215"/>
      <c r="E2" s="215"/>
      <c r="F2" s="215"/>
      <c r="G2" s="215"/>
      <c r="H2" s="215"/>
      <c r="I2" s="215"/>
      <c r="J2" s="215"/>
      <c r="K2" s="216"/>
    </row>
    <row r="3" spans="2:11" s="13" customFormat="1" ht="45" customHeight="1">
      <c r="B3" s="217"/>
      <c r="C3" s="357" t="s">
        <v>735</v>
      </c>
      <c r="D3" s="357"/>
      <c r="E3" s="357"/>
      <c r="F3" s="357"/>
      <c r="G3" s="357"/>
      <c r="H3" s="357"/>
      <c r="I3" s="357"/>
      <c r="J3" s="357"/>
      <c r="K3" s="218"/>
    </row>
    <row r="4" spans="2:11" s="1" customFormat="1" ht="25.5" customHeight="1">
      <c r="B4" s="219"/>
      <c r="C4" s="356" t="s">
        <v>736</v>
      </c>
      <c r="D4" s="356"/>
      <c r="E4" s="356"/>
      <c r="F4" s="356"/>
      <c r="G4" s="356"/>
      <c r="H4" s="356"/>
      <c r="I4" s="356"/>
      <c r="J4" s="356"/>
      <c r="K4" s="220"/>
    </row>
    <row r="5" spans="2:11" s="1" customFormat="1" ht="5.25" customHeight="1">
      <c r="B5" s="219"/>
      <c r="C5" s="221"/>
      <c r="D5" s="221"/>
      <c r="E5" s="221"/>
      <c r="F5" s="221"/>
      <c r="G5" s="221"/>
      <c r="H5" s="221"/>
      <c r="I5" s="221"/>
      <c r="J5" s="221"/>
      <c r="K5" s="220"/>
    </row>
    <row r="6" spans="2:11" s="1" customFormat="1" ht="15" customHeight="1">
      <c r="B6" s="219"/>
      <c r="C6" s="355" t="s">
        <v>737</v>
      </c>
      <c r="D6" s="355"/>
      <c r="E6" s="355"/>
      <c r="F6" s="355"/>
      <c r="G6" s="355"/>
      <c r="H6" s="355"/>
      <c r="I6" s="355"/>
      <c r="J6" s="355"/>
      <c r="K6" s="220"/>
    </row>
    <row r="7" spans="2:11" s="1" customFormat="1" ht="15" customHeight="1">
      <c r="B7" s="223"/>
      <c r="C7" s="355" t="s">
        <v>738</v>
      </c>
      <c r="D7" s="355"/>
      <c r="E7" s="355"/>
      <c r="F7" s="355"/>
      <c r="G7" s="355"/>
      <c r="H7" s="355"/>
      <c r="I7" s="355"/>
      <c r="J7" s="355"/>
      <c r="K7" s="220"/>
    </row>
    <row r="8" spans="2:11" s="1" customFormat="1" ht="12.75" customHeight="1">
      <c r="B8" s="223"/>
      <c r="C8" s="222"/>
      <c r="D8" s="222"/>
      <c r="E8" s="222"/>
      <c r="F8" s="222"/>
      <c r="G8" s="222"/>
      <c r="H8" s="222"/>
      <c r="I8" s="222"/>
      <c r="J8" s="222"/>
      <c r="K8" s="220"/>
    </row>
    <row r="9" spans="2:11" s="1" customFormat="1" ht="15" customHeight="1">
      <c r="B9" s="223"/>
      <c r="C9" s="355" t="s">
        <v>739</v>
      </c>
      <c r="D9" s="355"/>
      <c r="E9" s="355"/>
      <c r="F9" s="355"/>
      <c r="G9" s="355"/>
      <c r="H9" s="355"/>
      <c r="I9" s="355"/>
      <c r="J9" s="355"/>
      <c r="K9" s="220"/>
    </row>
    <row r="10" spans="2:11" s="1" customFormat="1" ht="15" customHeight="1">
      <c r="B10" s="223"/>
      <c r="C10" s="222"/>
      <c r="D10" s="355" t="s">
        <v>740</v>
      </c>
      <c r="E10" s="355"/>
      <c r="F10" s="355"/>
      <c r="G10" s="355"/>
      <c r="H10" s="355"/>
      <c r="I10" s="355"/>
      <c r="J10" s="355"/>
      <c r="K10" s="220"/>
    </row>
    <row r="11" spans="2:11" s="1" customFormat="1" ht="15" customHeight="1">
      <c r="B11" s="223"/>
      <c r="C11" s="224"/>
      <c r="D11" s="355" t="s">
        <v>741</v>
      </c>
      <c r="E11" s="355"/>
      <c r="F11" s="355"/>
      <c r="G11" s="355"/>
      <c r="H11" s="355"/>
      <c r="I11" s="355"/>
      <c r="J11" s="355"/>
      <c r="K11" s="220"/>
    </row>
    <row r="12" spans="2:11" s="1" customFormat="1" ht="15" customHeight="1">
      <c r="B12" s="223"/>
      <c r="C12" s="224"/>
      <c r="D12" s="222"/>
      <c r="E12" s="222"/>
      <c r="F12" s="222"/>
      <c r="G12" s="222"/>
      <c r="H12" s="222"/>
      <c r="I12" s="222"/>
      <c r="J12" s="222"/>
      <c r="K12" s="220"/>
    </row>
    <row r="13" spans="2:11" s="1" customFormat="1" ht="15" customHeight="1">
      <c r="B13" s="223"/>
      <c r="C13" s="224"/>
      <c r="D13" s="225" t="s">
        <v>742</v>
      </c>
      <c r="E13" s="222"/>
      <c r="F13" s="222"/>
      <c r="G13" s="222"/>
      <c r="H13" s="222"/>
      <c r="I13" s="222"/>
      <c r="J13" s="222"/>
      <c r="K13" s="220"/>
    </row>
    <row r="14" spans="2:11" s="1" customFormat="1" ht="12.75" customHeight="1">
      <c r="B14" s="223"/>
      <c r="C14" s="224"/>
      <c r="D14" s="224"/>
      <c r="E14" s="224"/>
      <c r="F14" s="224"/>
      <c r="G14" s="224"/>
      <c r="H14" s="224"/>
      <c r="I14" s="224"/>
      <c r="J14" s="224"/>
      <c r="K14" s="220"/>
    </row>
    <row r="15" spans="2:11" s="1" customFormat="1" ht="15" customHeight="1">
      <c r="B15" s="223"/>
      <c r="C15" s="224"/>
      <c r="D15" s="355" t="s">
        <v>743</v>
      </c>
      <c r="E15" s="355"/>
      <c r="F15" s="355"/>
      <c r="G15" s="355"/>
      <c r="H15" s="355"/>
      <c r="I15" s="355"/>
      <c r="J15" s="355"/>
      <c r="K15" s="220"/>
    </row>
    <row r="16" spans="2:11" s="1" customFormat="1" ht="15" customHeight="1">
      <c r="B16" s="223"/>
      <c r="C16" s="224"/>
      <c r="D16" s="355" t="s">
        <v>744</v>
      </c>
      <c r="E16" s="355"/>
      <c r="F16" s="355"/>
      <c r="G16" s="355"/>
      <c r="H16" s="355"/>
      <c r="I16" s="355"/>
      <c r="J16" s="355"/>
      <c r="K16" s="220"/>
    </row>
    <row r="17" spans="2:11" s="1" customFormat="1" ht="15" customHeight="1">
      <c r="B17" s="223"/>
      <c r="C17" s="224"/>
      <c r="D17" s="355" t="s">
        <v>745</v>
      </c>
      <c r="E17" s="355"/>
      <c r="F17" s="355"/>
      <c r="G17" s="355"/>
      <c r="H17" s="355"/>
      <c r="I17" s="355"/>
      <c r="J17" s="355"/>
      <c r="K17" s="220"/>
    </row>
    <row r="18" spans="2:11" s="1" customFormat="1" ht="15" customHeight="1">
      <c r="B18" s="223"/>
      <c r="C18" s="224"/>
      <c r="D18" s="224"/>
      <c r="E18" s="226" t="s">
        <v>88</v>
      </c>
      <c r="F18" s="355" t="s">
        <v>746</v>
      </c>
      <c r="G18" s="355"/>
      <c r="H18" s="355"/>
      <c r="I18" s="355"/>
      <c r="J18" s="355"/>
      <c r="K18" s="220"/>
    </row>
    <row r="19" spans="2:11" s="1" customFormat="1" ht="15" customHeight="1">
      <c r="B19" s="223"/>
      <c r="C19" s="224"/>
      <c r="D19" s="224"/>
      <c r="E19" s="226" t="s">
        <v>747</v>
      </c>
      <c r="F19" s="355" t="s">
        <v>748</v>
      </c>
      <c r="G19" s="355"/>
      <c r="H19" s="355"/>
      <c r="I19" s="355"/>
      <c r="J19" s="355"/>
      <c r="K19" s="220"/>
    </row>
    <row r="20" spans="2:11" s="1" customFormat="1" ht="15" customHeight="1">
      <c r="B20" s="223"/>
      <c r="C20" s="224"/>
      <c r="D20" s="224"/>
      <c r="E20" s="226" t="s">
        <v>83</v>
      </c>
      <c r="F20" s="355" t="s">
        <v>749</v>
      </c>
      <c r="G20" s="355"/>
      <c r="H20" s="355"/>
      <c r="I20" s="355"/>
      <c r="J20" s="355"/>
      <c r="K20" s="220"/>
    </row>
    <row r="21" spans="2:11" s="1" customFormat="1" ht="15" customHeight="1">
      <c r="B21" s="223"/>
      <c r="C21" s="224"/>
      <c r="D21" s="224"/>
      <c r="E21" s="226" t="s">
        <v>104</v>
      </c>
      <c r="F21" s="355" t="s">
        <v>750</v>
      </c>
      <c r="G21" s="355"/>
      <c r="H21" s="355"/>
      <c r="I21" s="355"/>
      <c r="J21" s="355"/>
      <c r="K21" s="220"/>
    </row>
    <row r="22" spans="2:11" s="1" customFormat="1" ht="15" customHeight="1">
      <c r="B22" s="223"/>
      <c r="C22" s="224"/>
      <c r="D22" s="224"/>
      <c r="E22" s="226" t="s">
        <v>141</v>
      </c>
      <c r="F22" s="355" t="s">
        <v>142</v>
      </c>
      <c r="G22" s="355"/>
      <c r="H22" s="355"/>
      <c r="I22" s="355"/>
      <c r="J22" s="355"/>
      <c r="K22" s="220"/>
    </row>
    <row r="23" spans="2:11" s="1" customFormat="1" ht="15" customHeight="1">
      <c r="B23" s="223"/>
      <c r="C23" s="224"/>
      <c r="D23" s="224"/>
      <c r="E23" s="226" t="s">
        <v>92</v>
      </c>
      <c r="F23" s="355" t="s">
        <v>751</v>
      </c>
      <c r="G23" s="355"/>
      <c r="H23" s="355"/>
      <c r="I23" s="355"/>
      <c r="J23" s="355"/>
      <c r="K23" s="220"/>
    </row>
    <row r="24" spans="2:11" s="1" customFormat="1" ht="12.75" customHeight="1">
      <c r="B24" s="223"/>
      <c r="C24" s="224"/>
      <c r="D24" s="224"/>
      <c r="E24" s="224"/>
      <c r="F24" s="224"/>
      <c r="G24" s="224"/>
      <c r="H24" s="224"/>
      <c r="I24" s="224"/>
      <c r="J24" s="224"/>
      <c r="K24" s="220"/>
    </row>
    <row r="25" spans="2:11" s="1" customFormat="1" ht="15" customHeight="1">
      <c r="B25" s="223"/>
      <c r="C25" s="355" t="s">
        <v>752</v>
      </c>
      <c r="D25" s="355"/>
      <c r="E25" s="355"/>
      <c r="F25" s="355"/>
      <c r="G25" s="355"/>
      <c r="H25" s="355"/>
      <c r="I25" s="355"/>
      <c r="J25" s="355"/>
      <c r="K25" s="220"/>
    </row>
    <row r="26" spans="2:11" s="1" customFormat="1" ht="15" customHeight="1">
      <c r="B26" s="223"/>
      <c r="C26" s="355" t="s">
        <v>753</v>
      </c>
      <c r="D26" s="355"/>
      <c r="E26" s="355"/>
      <c r="F26" s="355"/>
      <c r="G26" s="355"/>
      <c r="H26" s="355"/>
      <c r="I26" s="355"/>
      <c r="J26" s="355"/>
      <c r="K26" s="220"/>
    </row>
    <row r="27" spans="2:11" s="1" customFormat="1" ht="15" customHeight="1">
      <c r="B27" s="223"/>
      <c r="C27" s="222"/>
      <c r="D27" s="355" t="s">
        <v>754</v>
      </c>
      <c r="E27" s="355"/>
      <c r="F27" s="355"/>
      <c r="G27" s="355"/>
      <c r="H27" s="355"/>
      <c r="I27" s="355"/>
      <c r="J27" s="355"/>
      <c r="K27" s="220"/>
    </row>
    <row r="28" spans="2:11" s="1" customFormat="1" ht="15" customHeight="1">
      <c r="B28" s="223"/>
      <c r="C28" s="224"/>
      <c r="D28" s="355" t="s">
        <v>755</v>
      </c>
      <c r="E28" s="355"/>
      <c r="F28" s="355"/>
      <c r="G28" s="355"/>
      <c r="H28" s="355"/>
      <c r="I28" s="355"/>
      <c r="J28" s="355"/>
      <c r="K28" s="220"/>
    </row>
    <row r="29" spans="2:11" s="1" customFormat="1" ht="12.75" customHeight="1">
      <c r="B29" s="223"/>
      <c r="C29" s="224"/>
      <c r="D29" s="224"/>
      <c r="E29" s="224"/>
      <c r="F29" s="224"/>
      <c r="G29" s="224"/>
      <c r="H29" s="224"/>
      <c r="I29" s="224"/>
      <c r="J29" s="224"/>
      <c r="K29" s="220"/>
    </row>
    <row r="30" spans="2:11" s="1" customFormat="1" ht="15" customHeight="1">
      <c r="B30" s="223"/>
      <c r="C30" s="224"/>
      <c r="D30" s="355" t="s">
        <v>756</v>
      </c>
      <c r="E30" s="355"/>
      <c r="F30" s="355"/>
      <c r="G30" s="355"/>
      <c r="H30" s="355"/>
      <c r="I30" s="355"/>
      <c r="J30" s="355"/>
      <c r="K30" s="220"/>
    </row>
    <row r="31" spans="2:11" s="1" customFormat="1" ht="15" customHeight="1">
      <c r="B31" s="223"/>
      <c r="C31" s="224"/>
      <c r="D31" s="355" t="s">
        <v>757</v>
      </c>
      <c r="E31" s="355"/>
      <c r="F31" s="355"/>
      <c r="G31" s="355"/>
      <c r="H31" s="355"/>
      <c r="I31" s="355"/>
      <c r="J31" s="355"/>
      <c r="K31" s="220"/>
    </row>
    <row r="32" spans="2:11" s="1" customFormat="1" ht="12.75" customHeight="1">
      <c r="B32" s="223"/>
      <c r="C32" s="224"/>
      <c r="D32" s="224"/>
      <c r="E32" s="224"/>
      <c r="F32" s="224"/>
      <c r="G32" s="224"/>
      <c r="H32" s="224"/>
      <c r="I32" s="224"/>
      <c r="J32" s="224"/>
      <c r="K32" s="220"/>
    </row>
    <row r="33" spans="2:11" s="1" customFormat="1" ht="15" customHeight="1">
      <c r="B33" s="223"/>
      <c r="C33" s="224"/>
      <c r="D33" s="355" t="s">
        <v>758</v>
      </c>
      <c r="E33" s="355"/>
      <c r="F33" s="355"/>
      <c r="G33" s="355"/>
      <c r="H33" s="355"/>
      <c r="I33" s="355"/>
      <c r="J33" s="355"/>
      <c r="K33" s="220"/>
    </row>
    <row r="34" spans="2:11" s="1" customFormat="1" ht="15" customHeight="1">
      <c r="B34" s="223"/>
      <c r="C34" s="224"/>
      <c r="D34" s="355" t="s">
        <v>759</v>
      </c>
      <c r="E34" s="355"/>
      <c r="F34" s="355"/>
      <c r="G34" s="355"/>
      <c r="H34" s="355"/>
      <c r="I34" s="355"/>
      <c r="J34" s="355"/>
      <c r="K34" s="220"/>
    </row>
    <row r="35" spans="2:11" s="1" customFormat="1" ht="15" customHeight="1">
      <c r="B35" s="223"/>
      <c r="C35" s="224"/>
      <c r="D35" s="355" t="s">
        <v>760</v>
      </c>
      <c r="E35" s="355"/>
      <c r="F35" s="355"/>
      <c r="G35" s="355"/>
      <c r="H35" s="355"/>
      <c r="I35" s="355"/>
      <c r="J35" s="355"/>
      <c r="K35" s="220"/>
    </row>
    <row r="36" spans="2:11" s="1" customFormat="1" ht="15" customHeight="1">
      <c r="B36" s="223"/>
      <c r="C36" s="224"/>
      <c r="D36" s="222"/>
      <c r="E36" s="225" t="s">
        <v>116</v>
      </c>
      <c r="F36" s="222"/>
      <c r="G36" s="355" t="s">
        <v>761</v>
      </c>
      <c r="H36" s="355"/>
      <c r="I36" s="355"/>
      <c r="J36" s="355"/>
      <c r="K36" s="220"/>
    </row>
    <row r="37" spans="2:11" s="1" customFormat="1" ht="30.75" customHeight="1">
      <c r="B37" s="223"/>
      <c r="C37" s="224"/>
      <c r="D37" s="222"/>
      <c r="E37" s="225" t="s">
        <v>762</v>
      </c>
      <c r="F37" s="222"/>
      <c r="G37" s="355" t="s">
        <v>763</v>
      </c>
      <c r="H37" s="355"/>
      <c r="I37" s="355"/>
      <c r="J37" s="355"/>
      <c r="K37" s="220"/>
    </row>
    <row r="38" spans="2:11" s="1" customFormat="1" ht="15" customHeight="1">
      <c r="B38" s="223"/>
      <c r="C38" s="224"/>
      <c r="D38" s="222"/>
      <c r="E38" s="225" t="s">
        <v>57</v>
      </c>
      <c r="F38" s="222"/>
      <c r="G38" s="355" t="s">
        <v>764</v>
      </c>
      <c r="H38" s="355"/>
      <c r="I38" s="355"/>
      <c r="J38" s="355"/>
      <c r="K38" s="220"/>
    </row>
    <row r="39" spans="2:11" s="1" customFormat="1" ht="15" customHeight="1">
      <c r="B39" s="223"/>
      <c r="C39" s="224"/>
      <c r="D39" s="222"/>
      <c r="E39" s="225" t="s">
        <v>58</v>
      </c>
      <c r="F39" s="222"/>
      <c r="G39" s="355" t="s">
        <v>765</v>
      </c>
      <c r="H39" s="355"/>
      <c r="I39" s="355"/>
      <c r="J39" s="355"/>
      <c r="K39" s="220"/>
    </row>
    <row r="40" spans="2:11" s="1" customFormat="1" ht="15" customHeight="1">
      <c r="B40" s="223"/>
      <c r="C40" s="224"/>
      <c r="D40" s="222"/>
      <c r="E40" s="225" t="s">
        <v>117</v>
      </c>
      <c r="F40" s="222"/>
      <c r="G40" s="355" t="s">
        <v>766</v>
      </c>
      <c r="H40" s="355"/>
      <c r="I40" s="355"/>
      <c r="J40" s="355"/>
      <c r="K40" s="220"/>
    </row>
    <row r="41" spans="2:11" s="1" customFormat="1" ht="15" customHeight="1">
      <c r="B41" s="223"/>
      <c r="C41" s="224"/>
      <c r="D41" s="222"/>
      <c r="E41" s="225" t="s">
        <v>118</v>
      </c>
      <c r="F41" s="222"/>
      <c r="G41" s="355" t="s">
        <v>767</v>
      </c>
      <c r="H41" s="355"/>
      <c r="I41" s="355"/>
      <c r="J41" s="355"/>
      <c r="K41" s="220"/>
    </row>
    <row r="42" spans="2:11" s="1" customFormat="1" ht="15" customHeight="1">
      <c r="B42" s="223"/>
      <c r="C42" s="224"/>
      <c r="D42" s="222"/>
      <c r="E42" s="225" t="s">
        <v>768</v>
      </c>
      <c r="F42" s="222"/>
      <c r="G42" s="355" t="s">
        <v>769</v>
      </c>
      <c r="H42" s="355"/>
      <c r="I42" s="355"/>
      <c r="J42" s="355"/>
      <c r="K42" s="220"/>
    </row>
    <row r="43" spans="2:11" s="1" customFormat="1" ht="15" customHeight="1">
      <c r="B43" s="223"/>
      <c r="C43" s="224"/>
      <c r="D43" s="222"/>
      <c r="E43" s="225"/>
      <c r="F43" s="222"/>
      <c r="G43" s="355" t="s">
        <v>770</v>
      </c>
      <c r="H43" s="355"/>
      <c r="I43" s="355"/>
      <c r="J43" s="355"/>
      <c r="K43" s="220"/>
    </row>
    <row r="44" spans="2:11" s="1" customFormat="1" ht="15" customHeight="1">
      <c r="B44" s="223"/>
      <c r="C44" s="224"/>
      <c r="D44" s="222"/>
      <c r="E44" s="225" t="s">
        <v>771</v>
      </c>
      <c r="F44" s="222"/>
      <c r="G44" s="355" t="s">
        <v>772</v>
      </c>
      <c r="H44" s="355"/>
      <c r="I44" s="355"/>
      <c r="J44" s="355"/>
      <c r="K44" s="220"/>
    </row>
    <row r="45" spans="2:11" s="1" customFormat="1" ht="15" customHeight="1">
      <c r="B45" s="223"/>
      <c r="C45" s="224"/>
      <c r="D45" s="222"/>
      <c r="E45" s="225" t="s">
        <v>120</v>
      </c>
      <c r="F45" s="222"/>
      <c r="G45" s="355" t="s">
        <v>773</v>
      </c>
      <c r="H45" s="355"/>
      <c r="I45" s="355"/>
      <c r="J45" s="355"/>
      <c r="K45" s="220"/>
    </row>
    <row r="46" spans="2:11" s="1" customFormat="1" ht="12.75" customHeight="1">
      <c r="B46" s="223"/>
      <c r="C46" s="224"/>
      <c r="D46" s="222"/>
      <c r="E46" s="222"/>
      <c r="F46" s="222"/>
      <c r="G46" s="222"/>
      <c r="H46" s="222"/>
      <c r="I46" s="222"/>
      <c r="J46" s="222"/>
      <c r="K46" s="220"/>
    </row>
    <row r="47" spans="2:11" s="1" customFormat="1" ht="15" customHeight="1">
      <c r="B47" s="223"/>
      <c r="C47" s="224"/>
      <c r="D47" s="355" t="s">
        <v>774</v>
      </c>
      <c r="E47" s="355"/>
      <c r="F47" s="355"/>
      <c r="G47" s="355"/>
      <c r="H47" s="355"/>
      <c r="I47" s="355"/>
      <c r="J47" s="355"/>
      <c r="K47" s="220"/>
    </row>
    <row r="48" spans="2:11" s="1" customFormat="1" ht="15" customHeight="1">
      <c r="B48" s="223"/>
      <c r="C48" s="224"/>
      <c r="D48" s="224"/>
      <c r="E48" s="355" t="s">
        <v>775</v>
      </c>
      <c r="F48" s="355"/>
      <c r="G48" s="355"/>
      <c r="H48" s="355"/>
      <c r="I48" s="355"/>
      <c r="J48" s="355"/>
      <c r="K48" s="220"/>
    </row>
    <row r="49" spans="2:11" s="1" customFormat="1" ht="15" customHeight="1">
      <c r="B49" s="223"/>
      <c r="C49" s="224"/>
      <c r="D49" s="224"/>
      <c r="E49" s="355" t="s">
        <v>776</v>
      </c>
      <c r="F49" s="355"/>
      <c r="G49" s="355"/>
      <c r="H49" s="355"/>
      <c r="I49" s="355"/>
      <c r="J49" s="355"/>
      <c r="K49" s="220"/>
    </row>
    <row r="50" spans="2:11" s="1" customFormat="1" ht="15" customHeight="1">
      <c r="B50" s="223"/>
      <c r="C50" s="224"/>
      <c r="D50" s="224"/>
      <c r="E50" s="355" t="s">
        <v>777</v>
      </c>
      <c r="F50" s="355"/>
      <c r="G50" s="355"/>
      <c r="H50" s="355"/>
      <c r="I50" s="355"/>
      <c r="J50" s="355"/>
      <c r="K50" s="220"/>
    </row>
    <row r="51" spans="2:11" s="1" customFormat="1" ht="15" customHeight="1">
      <c r="B51" s="223"/>
      <c r="C51" s="224"/>
      <c r="D51" s="355" t="s">
        <v>778</v>
      </c>
      <c r="E51" s="355"/>
      <c r="F51" s="355"/>
      <c r="G51" s="355"/>
      <c r="H51" s="355"/>
      <c r="I51" s="355"/>
      <c r="J51" s="355"/>
      <c r="K51" s="220"/>
    </row>
    <row r="52" spans="2:11" s="1" customFormat="1" ht="25.5" customHeight="1">
      <c r="B52" s="219"/>
      <c r="C52" s="356" t="s">
        <v>779</v>
      </c>
      <c r="D52" s="356"/>
      <c r="E52" s="356"/>
      <c r="F52" s="356"/>
      <c r="G52" s="356"/>
      <c r="H52" s="356"/>
      <c r="I52" s="356"/>
      <c r="J52" s="356"/>
      <c r="K52" s="220"/>
    </row>
    <row r="53" spans="2:11" s="1" customFormat="1" ht="5.25" customHeight="1">
      <c r="B53" s="219"/>
      <c r="C53" s="221"/>
      <c r="D53" s="221"/>
      <c r="E53" s="221"/>
      <c r="F53" s="221"/>
      <c r="G53" s="221"/>
      <c r="H53" s="221"/>
      <c r="I53" s="221"/>
      <c r="J53" s="221"/>
      <c r="K53" s="220"/>
    </row>
    <row r="54" spans="2:11" s="1" customFormat="1" ht="15" customHeight="1">
      <c r="B54" s="219"/>
      <c r="C54" s="355" t="s">
        <v>780</v>
      </c>
      <c r="D54" s="355"/>
      <c r="E54" s="355"/>
      <c r="F54" s="355"/>
      <c r="G54" s="355"/>
      <c r="H54" s="355"/>
      <c r="I54" s="355"/>
      <c r="J54" s="355"/>
      <c r="K54" s="220"/>
    </row>
    <row r="55" spans="2:11" s="1" customFormat="1" ht="15" customHeight="1">
      <c r="B55" s="219"/>
      <c r="C55" s="355" t="s">
        <v>781</v>
      </c>
      <c r="D55" s="355"/>
      <c r="E55" s="355"/>
      <c r="F55" s="355"/>
      <c r="G55" s="355"/>
      <c r="H55" s="355"/>
      <c r="I55" s="355"/>
      <c r="J55" s="355"/>
      <c r="K55" s="220"/>
    </row>
    <row r="56" spans="2:11" s="1" customFormat="1" ht="12.75" customHeight="1">
      <c r="B56" s="219"/>
      <c r="C56" s="222"/>
      <c r="D56" s="222"/>
      <c r="E56" s="222"/>
      <c r="F56" s="222"/>
      <c r="G56" s="222"/>
      <c r="H56" s="222"/>
      <c r="I56" s="222"/>
      <c r="J56" s="222"/>
      <c r="K56" s="220"/>
    </row>
    <row r="57" spans="2:11" s="1" customFormat="1" ht="15" customHeight="1">
      <c r="B57" s="219"/>
      <c r="C57" s="355" t="s">
        <v>782</v>
      </c>
      <c r="D57" s="355"/>
      <c r="E57" s="355"/>
      <c r="F57" s="355"/>
      <c r="G57" s="355"/>
      <c r="H57" s="355"/>
      <c r="I57" s="355"/>
      <c r="J57" s="355"/>
      <c r="K57" s="220"/>
    </row>
    <row r="58" spans="2:11" s="1" customFormat="1" ht="15" customHeight="1">
      <c r="B58" s="219"/>
      <c r="C58" s="224"/>
      <c r="D58" s="355" t="s">
        <v>783</v>
      </c>
      <c r="E58" s="355"/>
      <c r="F58" s="355"/>
      <c r="G58" s="355"/>
      <c r="H58" s="355"/>
      <c r="I58" s="355"/>
      <c r="J58" s="355"/>
      <c r="K58" s="220"/>
    </row>
    <row r="59" spans="2:11" s="1" customFormat="1" ht="15" customHeight="1">
      <c r="B59" s="219"/>
      <c r="C59" s="224"/>
      <c r="D59" s="355" t="s">
        <v>784</v>
      </c>
      <c r="E59" s="355"/>
      <c r="F59" s="355"/>
      <c r="G59" s="355"/>
      <c r="H59" s="355"/>
      <c r="I59" s="355"/>
      <c r="J59" s="355"/>
      <c r="K59" s="220"/>
    </row>
    <row r="60" spans="2:11" s="1" customFormat="1" ht="15" customHeight="1">
      <c r="B60" s="219"/>
      <c r="C60" s="224"/>
      <c r="D60" s="355" t="s">
        <v>785</v>
      </c>
      <c r="E60" s="355"/>
      <c r="F60" s="355"/>
      <c r="G60" s="355"/>
      <c r="H60" s="355"/>
      <c r="I60" s="355"/>
      <c r="J60" s="355"/>
      <c r="K60" s="220"/>
    </row>
    <row r="61" spans="2:11" s="1" customFormat="1" ht="15" customHeight="1">
      <c r="B61" s="219"/>
      <c r="C61" s="224"/>
      <c r="D61" s="355" t="s">
        <v>786</v>
      </c>
      <c r="E61" s="355"/>
      <c r="F61" s="355"/>
      <c r="G61" s="355"/>
      <c r="H61" s="355"/>
      <c r="I61" s="355"/>
      <c r="J61" s="355"/>
      <c r="K61" s="220"/>
    </row>
    <row r="62" spans="2:11" s="1" customFormat="1" ht="15" customHeight="1">
      <c r="B62" s="219"/>
      <c r="C62" s="224"/>
      <c r="D62" s="358" t="s">
        <v>787</v>
      </c>
      <c r="E62" s="358"/>
      <c r="F62" s="358"/>
      <c r="G62" s="358"/>
      <c r="H62" s="358"/>
      <c r="I62" s="358"/>
      <c r="J62" s="358"/>
      <c r="K62" s="220"/>
    </row>
    <row r="63" spans="2:11" s="1" customFormat="1" ht="15" customHeight="1">
      <c r="B63" s="219"/>
      <c r="C63" s="224"/>
      <c r="D63" s="355" t="s">
        <v>788</v>
      </c>
      <c r="E63" s="355"/>
      <c r="F63" s="355"/>
      <c r="G63" s="355"/>
      <c r="H63" s="355"/>
      <c r="I63" s="355"/>
      <c r="J63" s="355"/>
      <c r="K63" s="220"/>
    </row>
    <row r="64" spans="2:11" s="1" customFormat="1" ht="12.75" customHeight="1">
      <c r="B64" s="219"/>
      <c r="C64" s="224"/>
      <c r="D64" s="224"/>
      <c r="E64" s="227"/>
      <c r="F64" s="224"/>
      <c r="G64" s="224"/>
      <c r="H64" s="224"/>
      <c r="I64" s="224"/>
      <c r="J64" s="224"/>
      <c r="K64" s="220"/>
    </row>
    <row r="65" spans="2:11" s="1" customFormat="1" ht="15" customHeight="1">
      <c r="B65" s="219"/>
      <c r="C65" s="224"/>
      <c r="D65" s="355" t="s">
        <v>789</v>
      </c>
      <c r="E65" s="355"/>
      <c r="F65" s="355"/>
      <c r="G65" s="355"/>
      <c r="H65" s="355"/>
      <c r="I65" s="355"/>
      <c r="J65" s="355"/>
      <c r="K65" s="220"/>
    </row>
    <row r="66" spans="2:11" s="1" customFormat="1" ht="15" customHeight="1">
      <c r="B66" s="219"/>
      <c r="C66" s="224"/>
      <c r="D66" s="358" t="s">
        <v>790</v>
      </c>
      <c r="E66" s="358"/>
      <c r="F66" s="358"/>
      <c r="G66" s="358"/>
      <c r="H66" s="358"/>
      <c r="I66" s="358"/>
      <c r="J66" s="358"/>
      <c r="K66" s="220"/>
    </row>
    <row r="67" spans="2:11" s="1" customFormat="1" ht="15" customHeight="1">
      <c r="B67" s="219"/>
      <c r="C67" s="224"/>
      <c r="D67" s="355" t="s">
        <v>791</v>
      </c>
      <c r="E67" s="355"/>
      <c r="F67" s="355"/>
      <c r="G67" s="355"/>
      <c r="H67" s="355"/>
      <c r="I67" s="355"/>
      <c r="J67" s="355"/>
      <c r="K67" s="220"/>
    </row>
    <row r="68" spans="2:11" s="1" customFormat="1" ht="15" customHeight="1">
      <c r="B68" s="219"/>
      <c r="C68" s="224"/>
      <c r="D68" s="355" t="s">
        <v>792</v>
      </c>
      <c r="E68" s="355"/>
      <c r="F68" s="355"/>
      <c r="G68" s="355"/>
      <c r="H68" s="355"/>
      <c r="I68" s="355"/>
      <c r="J68" s="355"/>
      <c r="K68" s="220"/>
    </row>
    <row r="69" spans="2:11" s="1" customFormat="1" ht="15" customHeight="1">
      <c r="B69" s="219"/>
      <c r="C69" s="224"/>
      <c r="D69" s="355" t="s">
        <v>793</v>
      </c>
      <c r="E69" s="355"/>
      <c r="F69" s="355"/>
      <c r="G69" s="355"/>
      <c r="H69" s="355"/>
      <c r="I69" s="355"/>
      <c r="J69" s="355"/>
      <c r="K69" s="220"/>
    </row>
    <row r="70" spans="2:11" s="1" customFormat="1" ht="15" customHeight="1">
      <c r="B70" s="219"/>
      <c r="C70" s="224"/>
      <c r="D70" s="355" t="s">
        <v>794</v>
      </c>
      <c r="E70" s="355"/>
      <c r="F70" s="355"/>
      <c r="G70" s="355"/>
      <c r="H70" s="355"/>
      <c r="I70" s="355"/>
      <c r="J70" s="355"/>
      <c r="K70" s="220"/>
    </row>
    <row r="71" spans="2:1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pans="2:11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pans="2:11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pans="2:11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pans="2:11" s="1" customFormat="1" ht="45" customHeight="1">
      <c r="B75" s="236"/>
      <c r="C75" s="359" t="s">
        <v>795</v>
      </c>
      <c r="D75" s="359"/>
      <c r="E75" s="359"/>
      <c r="F75" s="359"/>
      <c r="G75" s="359"/>
      <c r="H75" s="359"/>
      <c r="I75" s="359"/>
      <c r="J75" s="359"/>
      <c r="K75" s="237"/>
    </row>
    <row r="76" spans="2:11" s="1" customFormat="1" ht="17.25" customHeight="1">
      <c r="B76" s="236"/>
      <c r="C76" s="238" t="s">
        <v>796</v>
      </c>
      <c r="D76" s="238"/>
      <c r="E76" s="238"/>
      <c r="F76" s="238" t="s">
        <v>797</v>
      </c>
      <c r="G76" s="239"/>
      <c r="H76" s="238" t="s">
        <v>58</v>
      </c>
      <c r="I76" s="238" t="s">
        <v>61</v>
      </c>
      <c r="J76" s="238" t="s">
        <v>798</v>
      </c>
      <c r="K76" s="237"/>
    </row>
    <row r="77" spans="2:11" s="1" customFormat="1" ht="17.25" customHeight="1">
      <c r="B77" s="236"/>
      <c r="C77" s="240" t="s">
        <v>799</v>
      </c>
      <c r="D77" s="240"/>
      <c r="E77" s="240"/>
      <c r="F77" s="241" t="s">
        <v>800</v>
      </c>
      <c r="G77" s="242"/>
      <c r="H77" s="240"/>
      <c r="I77" s="240"/>
      <c r="J77" s="240" t="s">
        <v>801</v>
      </c>
      <c r="K77" s="237"/>
    </row>
    <row r="78" spans="2:11" s="1" customFormat="1" ht="5.25" customHeight="1">
      <c r="B78" s="236"/>
      <c r="C78" s="243"/>
      <c r="D78" s="243"/>
      <c r="E78" s="243"/>
      <c r="F78" s="243"/>
      <c r="G78" s="244"/>
      <c r="H78" s="243"/>
      <c r="I78" s="243"/>
      <c r="J78" s="243"/>
      <c r="K78" s="237"/>
    </row>
    <row r="79" spans="2:11" s="1" customFormat="1" ht="15" customHeight="1">
      <c r="B79" s="236"/>
      <c r="C79" s="225" t="s">
        <v>57</v>
      </c>
      <c r="D79" s="245"/>
      <c r="E79" s="245"/>
      <c r="F79" s="246" t="s">
        <v>802</v>
      </c>
      <c r="G79" s="247"/>
      <c r="H79" s="225" t="s">
        <v>803</v>
      </c>
      <c r="I79" s="225" t="s">
        <v>804</v>
      </c>
      <c r="J79" s="225">
        <v>20</v>
      </c>
      <c r="K79" s="237"/>
    </row>
    <row r="80" spans="2:11" s="1" customFormat="1" ht="15" customHeight="1">
      <c r="B80" s="236"/>
      <c r="C80" s="225" t="s">
        <v>805</v>
      </c>
      <c r="D80" s="225"/>
      <c r="E80" s="225"/>
      <c r="F80" s="246" t="s">
        <v>802</v>
      </c>
      <c r="G80" s="247"/>
      <c r="H80" s="225" t="s">
        <v>806</v>
      </c>
      <c r="I80" s="225" t="s">
        <v>804</v>
      </c>
      <c r="J80" s="225">
        <v>120</v>
      </c>
      <c r="K80" s="237"/>
    </row>
    <row r="81" spans="2:11" s="1" customFormat="1" ht="15" customHeight="1">
      <c r="B81" s="248"/>
      <c r="C81" s="225" t="s">
        <v>807</v>
      </c>
      <c r="D81" s="225"/>
      <c r="E81" s="225"/>
      <c r="F81" s="246" t="s">
        <v>808</v>
      </c>
      <c r="G81" s="247"/>
      <c r="H81" s="225" t="s">
        <v>809</v>
      </c>
      <c r="I81" s="225" t="s">
        <v>804</v>
      </c>
      <c r="J81" s="225">
        <v>50</v>
      </c>
      <c r="K81" s="237"/>
    </row>
    <row r="82" spans="2:11" s="1" customFormat="1" ht="15" customHeight="1">
      <c r="B82" s="248"/>
      <c r="C82" s="225" t="s">
        <v>810</v>
      </c>
      <c r="D82" s="225"/>
      <c r="E82" s="225"/>
      <c r="F82" s="246" t="s">
        <v>802</v>
      </c>
      <c r="G82" s="247"/>
      <c r="H82" s="225" t="s">
        <v>811</v>
      </c>
      <c r="I82" s="225" t="s">
        <v>812</v>
      </c>
      <c r="J82" s="225"/>
      <c r="K82" s="237"/>
    </row>
    <row r="83" spans="2:11" s="1" customFormat="1" ht="15" customHeight="1">
      <c r="B83" s="248"/>
      <c r="C83" s="249" t="s">
        <v>813</v>
      </c>
      <c r="D83" s="249"/>
      <c r="E83" s="249"/>
      <c r="F83" s="250" t="s">
        <v>808</v>
      </c>
      <c r="G83" s="249"/>
      <c r="H83" s="249" t="s">
        <v>814</v>
      </c>
      <c r="I83" s="249" t="s">
        <v>804</v>
      </c>
      <c r="J83" s="249">
        <v>15</v>
      </c>
      <c r="K83" s="237"/>
    </row>
    <row r="84" spans="2:11" s="1" customFormat="1" ht="15" customHeight="1">
      <c r="B84" s="248"/>
      <c r="C84" s="249" t="s">
        <v>815</v>
      </c>
      <c r="D84" s="249"/>
      <c r="E84" s="249"/>
      <c r="F84" s="250" t="s">
        <v>808</v>
      </c>
      <c r="G84" s="249"/>
      <c r="H84" s="249" t="s">
        <v>816</v>
      </c>
      <c r="I84" s="249" t="s">
        <v>804</v>
      </c>
      <c r="J84" s="249">
        <v>15</v>
      </c>
      <c r="K84" s="237"/>
    </row>
    <row r="85" spans="2:11" s="1" customFormat="1" ht="15" customHeight="1">
      <c r="B85" s="248"/>
      <c r="C85" s="249" t="s">
        <v>817</v>
      </c>
      <c r="D85" s="249"/>
      <c r="E85" s="249"/>
      <c r="F85" s="250" t="s">
        <v>808</v>
      </c>
      <c r="G85" s="249"/>
      <c r="H85" s="249" t="s">
        <v>818</v>
      </c>
      <c r="I85" s="249" t="s">
        <v>804</v>
      </c>
      <c r="J85" s="249">
        <v>20</v>
      </c>
      <c r="K85" s="237"/>
    </row>
    <row r="86" spans="2:11" s="1" customFormat="1" ht="15" customHeight="1">
      <c r="B86" s="248"/>
      <c r="C86" s="249" t="s">
        <v>819</v>
      </c>
      <c r="D86" s="249"/>
      <c r="E86" s="249"/>
      <c r="F86" s="250" t="s">
        <v>808</v>
      </c>
      <c r="G86" s="249"/>
      <c r="H86" s="249" t="s">
        <v>820</v>
      </c>
      <c r="I86" s="249" t="s">
        <v>804</v>
      </c>
      <c r="J86" s="249">
        <v>20</v>
      </c>
      <c r="K86" s="237"/>
    </row>
    <row r="87" spans="2:11" s="1" customFormat="1" ht="15" customHeight="1">
      <c r="B87" s="248"/>
      <c r="C87" s="225" t="s">
        <v>821</v>
      </c>
      <c r="D87" s="225"/>
      <c r="E87" s="225"/>
      <c r="F87" s="246" t="s">
        <v>808</v>
      </c>
      <c r="G87" s="247"/>
      <c r="H87" s="225" t="s">
        <v>822</v>
      </c>
      <c r="I87" s="225" t="s">
        <v>804</v>
      </c>
      <c r="J87" s="225">
        <v>50</v>
      </c>
      <c r="K87" s="237"/>
    </row>
    <row r="88" spans="2:11" s="1" customFormat="1" ht="15" customHeight="1">
      <c r="B88" s="248"/>
      <c r="C88" s="225" t="s">
        <v>823</v>
      </c>
      <c r="D88" s="225"/>
      <c r="E88" s="225"/>
      <c r="F88" s="246" t="s">
        <v>808</v>
      </c>
      <c r="G88" s="247"/>
      <c r="H88" s="225" t="s">
        <v>824</v>
      </c>
      <c r="I88" s="225" t="s">
        <v>804</v>
      </c>
      <c r="J88" s="225">
        <v>20</v>
      </c>
      <c r="K88" s="237"/>
    </row>
    <row r="89" spans="2:11" s="1" customFormat="1" ht="15" customHeight="1">
      <c r="B89" s="248"/>
      <c r="C89" s="225" t="s">
        <v>825</v>
      </c>
      <c r="D89" s="225"/>
      <c r="E89" s="225"/>
      <c r="F89" s="246" t="s">
        <v>808</v>
      </c>
      <c r="G89" s="247"/>
      <c r="H89" s="225" t="s">
        <v>826</v>
      </c>
      <c r="I89" s="225" t="s">
        <v>804</v>
      </c>
      <c r="J89" s="225">
        <v>20</v>
      </c>
      <c r="K89" s="237"/>
    </row>
    <row r="90" spans="2:11" s="1" customFormat="1" ht="15" customHeight="1">
      <c r="B90" s="248"/>
      <c r="C90" s="225" t="s">
        <v>827</v>
      </c>
      <c r="D90" s="225"/>
      <c r="E90" s="225"/>
      <c r="F90" s="246" t="s">
        <v>808</v>
      </c>
      <c r="G90" s="247"/>
      <c r="H90" s="225" t="s">
        <v>828</v>
      </c>
      <c r="I90" s="225" t="s">
        <v>804</v>
      </c>
      <c r="J90" s="225">
        <v>50</v>
      </c>
      <c r="K90" s="237"/>
    </row>
    <row r="91" spans="2:11" s="1" customFormat="1" ht="15" customHeight="1">
      <c r="B91" s="248"/>
      <c r="C91" s="225" t="s">
        <v>829</v>
      </c>
      <c r="D91" s="225"/>
      <c r="E91" s="225"/>
      <c r="F91" s="246" t="s">
        <v>808</v>
      </c>
      <c r="G91" s="247"/>
      <c r="H91" s="225" t="s">
        <v>829</v>
      </c>
      <c r="I91" s="225" t="s">
        <v>804</v>
      </c>
      <c r="J91" s="225">
        <v>50</v>
      </c>
      <c r="K91" s="237"/>
    </row>
    <row r="92" spans="2:11" s="1" customFormat="1" ht="15" customHeight="1">
      <c r="B92" s="248"/>
      <c r="C92" s="225" t="s">
        <v>830</v>
      </c>
      <c r="D92" s="225"/>
      <c r="E92" s="225"/>
      <c r="F92" s="246" t="s">
        <v>808</v>
      </c>
      <c r="G92" s="247"/>
      <c r="H92" s="225" t="s">
        <v>831</v>
      </c>
      <c r="I92" s="225" t="s">
        <v>804</v>
      </c>
      <c r="J92" s="225">
        <v>255</v>
      </c>
      <c r="K92" s="237"/>
    </row>
    <row r="93" spans="2:11" s="1" customFormat="1" ht="15" customHeight="1">
      <c r="B93" s="248"/>
      <c r="C93" s="225" t="s">
        <v>832</v>
      </c>
      <c r="D93" s="225"/>
      <c r="E93" s="225"/>
      <c r="F93" s="246" t="s">
        <v>802</v>
      </c>
      <c r="G93" s="247"/>
      <c r="H93" s="225" t="s">
        <v>833</v>
      </c>
      <c r="I93" s="225" t="s">
        <v>834</v>
      </c>
      <c r="J93" s="225"/>
      <c r="K93" s="237"/>
    </row>
    <row r="94" spans="2:11" s="1" customFormat="1" ht="15" customHeight="1">
      <c r="B94" s="248"/>
      <c r="C94" s="225" t="s">
        <v>835</v>
      </c>
      <c r="D94" s="225"/>
      <c r="E94" s="225"/>
      <c r="F94" s="246" t="s">
        <v>802</v>
      </c>
      <c r="G94" s="247"/>
      <c r="H94" s="225" t="s">
        <v>836</v>
      </c>
      <c r="I94" s="225" t="s">
        <v>837</v>
      </c>
      <c r="J94" s="225"/>
      <c r="K94" s="237"/>
    </row>
    <row r="95" spans="2:11" s="1" customFormat="1" ht="15" customHeight="1">
      <c r="B95" s="248"/>
      <c r="C95" s="225" t="s">
        <v>838</v>
      </c>
      <c r="D95" s="225"/>
      <c r="E95" s="225"/>
      <c r="F95" s="246" t="s">
        <v>802</v>
      </c>
      <c r="G95" s="247"/>
      <c r="H95" s="225" t="s">
        <v>838</v>
      </c>
      <c r="I95" s="225" t="s">
        <v>837</v>
      </c>
      <c r="J95" s="225"/>
      <c r="K95" s="237"/>
    </row>
    <row r="96" spans="2:11" s="1" customFormat="1" ht="15" customHeight="1">
      <c r="B96" s="248"/>
      <c r="C96" s="225" t="s">
        <v>42</v>
      </c>
      <c r="D96" s="225"/>
      <c r="E96" s="225"/>
      <c r="F96" s="246" t="s">
        <v>802</v>
      </c>
      <c r="G96" s="247"/>
      <c r="H96" s="225" t="s">
        <v>839</v>
      </c>
      <c r="I96" s="225" t="s">
        <v>837</v>
      </c>
      <c r="J96" s="225"/>
      <c r="K96" s="237"/>
    </row>
    <row r="97" spans="2:11" s="1" customFormat="1" ht="15" customHeight="1">
      <c r="B97" s="248"/>
      <c r="C97" s="225" t="s">
        <v>52</v>
      </c>
      <c r="D97" s="225"/>
      <c r="E97" s="225"/>
      <c r="F97" s="246" t="s">
        <v>802</v>
      </c>
      <c r="G97" s="247"/>
      <c r="H97" s="225" t="s">
        <v>840</v>
      </c>
      <c r="I97" s="225" t="s">
        <v>837</v>
      </c>
      <c r="J97" s="225"/>
      <c r="K97" s="237"/>
    </row>
    <row r="98" spans="2:11" s="1" customFormat="1" ht="15" customHeight="1">
      <c r="B98" s="251"/>
      <c r="C98" s="252"/>
      <c r="D98" s="252"/>
      <c r="E98" s="252"/>
      <c r="F98" s="252"/>
      <c r="G98" s="252"/>
      <c r="H98" s="252"/>
      <c r="I98" s="252"/>
      <c r="J98" s="252"/>
      <c r="K98" s="253"/>
    </row>
    <row r="99" spans="2:11" s="1" customFormat="1" ht="18.75" customHeight="1">
      <c r="B99" s="254"/>
      <c r="C99" s="255"/>
      <c r="D99" s="255"/>
      <c r="E99" s="255"/>
      <c r="F99" s="255"/>
      <c r="G99" s="255"/>
      <c r="H99" s="255"/>
      <c r="I99" s="255"/>
      <c r="J99" s="255"/>
      <c r="K99" s="254"/>
    </row>
    <row r="100" spans="2:11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pans="2:1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pans="2:11" s="1" customFormat="1" ht="45" customHeight="1">
      <c r="B102" s="236"/>
      <c r="C102" s="359" t="s">
        <v>841</v>
      </c>
      <c r="D102" s="359"/>
      <c r="E102" s="359"/>
      <c r="F102" s="359"/>
      <c r="G102" s="359"/>
      <c r="H102" s="359"/>
      <c r="I102" s="359"/>
      <c r="J102" s="359"/>
      <c r="K102" s="237"/>
    </row>
    <row r="103" spans="2:11" s="1" customFormat="1" ht="17.25" customHeight="1">
      <c r="B103" s="236"/>
      <c r="C103" s="238" t="s">
        <v>796</v>
      </c>
      <c r="D103" s="238"/>
      <c r="E103" s="238"/>
      <c r="F103" s="238" t="s">
        <v>797</v>
      </c>
      <c r="G103" s="239"/>
      <c r="H103" s="238" t="s">
        <v>58</v>
      </c>
      <c r="I103" s="238" t="s">
        <v>61</v>
      </c>
      <c r="J103" s="238" t="s">
        <v>798</v>
      </c>
      <c r="K103" s="237"/>
    </row>
    <row r="104" spans="2:11" s="1" customFormat="1" ht="17.25" customHeight="1">
      <c r="B104" s="236"/>
      <c r="C104" s="240" t="s">
        <v>799</v>
      </c>
      <c r="D104" s="240"/>
      <c r="E104" s="240"/>
      <c r="F104" s="241" t="s">
        <v>800</v>
      </c>
      <c r="G104" s="242"/>
      <c r="H104" s="240"/>
      <c r="I104" s="240"/>
      <c r="J104" s="240" t="s">
        <v>801</v>
      </c>
      <c r="K104" s="237"/>
    </row>
    <row r="105" spans="2:11" s="1" customFormat="1" ht="5.25" customHeight="1">
      <c r="B105" s="236"/>
      <c r="C105" s="238"/>
      <c r="D105" s="238"/>
      <c r="E105" s="238"/>
      <c r="F105" s="238"/>
      <c r="G105" s="256"/>
      <c r="H105" s="238"/>
      <c r="I105" s="238"/>
      <c r="J105" s="238"/>
      <c r="K105" s="237"/>
    </row>
    <row r="106" spans="2:11" s="1" customFormat="1" ht="15" customHeight="1">
      <c r="B106" s="236"/>
      <c r="C106" s="225" t="s">
        <v>57</v>
      </c>
      <c r="D106" s="245"/>
      <c r="E106" s="245"/>
      <c r="F106" s="246" t="s">
        <v>802</v>
      </c>
      <c r="G106" s="225"/>
      <c r="H106" s="225" t="s">
        <v>842</v>
      </c>
      <c r="I106" s="225" t="s">
        <v>804</v>
      </c>
      <c r="J106" s="225">
        <v>20</v>
      </c>
      <c r="K106" s="237"/>
    </row>
    <row r="107" spans="2:11" s="1" customFormat="1" ht="15" customHeight="1">
      <c r="B107" s="236"/>
      <c r="C107" s="225" t="s">
        <v>805</v>
      </c>
      <c r="D107" s="225"/>
      <c r="E107" s="225"/>
      <c r="F107" s="246" t="s">
        <v>802</v>
      </c>
      <c r="G107" s="225"/>
      <c r="H107" s="225" t="s">
        <v>842</v>
      </c>
      <c r="I107" s="225" t="s">
        <v>804</v>
      </c>
      <c r="J107" s="225">
        <v>120</v>
      </c>
      <c r="K107" s="237"/>
    </row>
    <row r="108" spans="2:11" s="1" customFormat="1" ht="15" customHeight="1">
      <c r="B108" s="248"/>
      <c r="C108" s="225" t="s">
        <v>807</v>
      </c>
      <c r="D108" s="225"/>
      <c r="E108" s="225"/>
      <c r="F108" s="246" t="s">
        <v>808</v>
      </c>
      <c r="G108" s="225"/>
      <c r="H108" s="225" t="s">
        <v>842</v>
      </c>
      <c r="I108" s="225" t="s">
        <v>804</v>
      </c>
      <c r="J108" s="225">
        <v>50</v>
      </c>
      <c r="K108" s="237"/>
    </row>
    <row r="109" spans="2:11" s="1" customFormat="1" ht="15" customHeight="1">
      <c r="B109" s="248"/>
      <c r="C109" s="225" t="s">
        <v>810</v>
      </c>
      <c r="D109" s="225"/>
      <c r="E109" s="225"/>
      <c r="F109" s="246" t="s">
        <v>802</v>
      </c>
      <c r="G109" s="225"/>
      <c r="H109" s="225" t="s">
        <v>842</v>
      </c>
      <c r="I109" s="225" t="s">
        <v>812</v>
      </c>
      <c r="J109" s="225"/>
      <c r="K109" s="237"/>
    </row>
    <row r="110" spans="2:11" s="1" customFormat="1" ht="15" customHeight="1">
      <c r="B110" s="248"/>
      <c r="C110" s="225" t="s">
        <v>821</v>
      </c>
      <c r="D110" s="225"/>
      <c r="E110" s="225"/>
      <c r="F110" s="246" t="s">
        <v>808</v>
      </c>
      <c r="G110" s="225"/>
      <c r="H110" s="225" t="s">
        <v>842</v>
      </c>
      <c r="I110" s="225" t="s">
        <v>804</v>
      </c>
      <c r="J110" s="225">
        <v>50</v>
      </c>
      <c r="K110" s="237"/>
    </row>
    <row r="111" spans="2:11" s="1" customFormat="1" ht="15" customHeight="1">
      <c r="B111" s="248"/>
      <c r="C111" s="225" t="s">
        <v>829</v>
      </c>
      <c r="D111" s="225"/>
      <c r="E111" s="225"/>
      <c r="F111" s="246" t="s">
        <v>808</v>
      </c>
      <c r="G111" s="225"/>
      <c r="H111" s="225" t="s">
        <v>842</v>
      </c>
      <c r="I111" s="225" t="s">
        <v>804</v>
      </c>
      <c r="J111" s="225">
        <v>50</v>
      </c>
      <c r="K111" s="237"/>
    </row>
    <row r="112" spans="2:11" s="1" customFormat="1" ht="15" customHeight="1">
      <c r="B112" s="248"/>
      <c r="C112" s="225" t="s">
        <v>827</v>
      </c>
      <c r="D112" s="225"/>
      <c r="E112" s="225"/>
      <c r="F112" s="246" t="s">
        <v>808</v>
      </c>
      <c r="G112" s="225"/>
      <c r="H112" s="225" t="s">
        <v>842</v>
      </c>
      <c r="I112" s="225" t="s">
        <v>804</v>
      </c>
      <c r="J112" s="225">
        <v>50</v>
      </c>
      <c r="K112" s="237"/>
    </row>
    <row r="113" spans="2:11" s="1" customFormat="1" ht="15" customHeight="1">
      <c r="B113" s="248"/>
      <c r="C113" s="225" t="s">
        <v>57</v>
      </c>
      <c r="D113" s="225"/>
      <c r="E113" s="225"/>
      <c r="F113" s="246" t="s">
        <v>802</v>
      </c>
      <c r="G113" s="225"/>
      <c r="H113" s="225" t="s">
        <v>843</v>
      </c>
      <c r="I113" s="225" t="s">
        <v>804</v>
      </c>
      <c r="J113" s="225">
        <v>20</v>
      </c>
      <c r="K113" s="237"/>
    </row>
    <row r="114" spans="2:11" s="1" customFormat="1" ht="15" customHeight="1">
      <c r="B114" s="248"/>
      <c r="C114" s="225" t="s">
        <v>844</v>
      </c>
      <c r="D114" s="225"/>
      <c r="E114" s="225"/>
      <c r="F114" s="246" t="s">
        <v>802</v>
      </c>
      <c r="G114" s="225"/>
      <c r="H114" s="225" t="s">
        <v>845</v>
      </c>
      <c r="I114" s="225" t="s">
        <v>804</v>
      </c>
      <c r="J114" s="225">
        <v>120</v>
      </c>
      <c r="K114" s="237"/>
    </row>
    <row r="115" spans="2:11" s="1" customFormat="1" ht="15" customHeight="1">
      <c r="B115" s="248"/>
      <c r="C115" s="225" t="s">
        <v>42</v>
      </c>
      <c r="D115" s="225"/>
      <c r="E115" s="225"/>
      <c r="F115" s="246" t="s">
        <v>802</v>
      </c>
      <c r="G115" s="225"/>
      <c r="H115" s="225" t="s">
        <v>846</v>
      </c>
      <c r="I115" s="225" t="s">
        <v>837</v>
      </c>
      <c r="J115" s="225"/>
      <c r="K115" s="237"/>
    </row>
    <row r="116" spans="2:11" s="1" customFormat="1" ht="15" customHeight="1">
      <c r="B116" s="248"/>
      <c r="C116" s="225" t="s">
        <v>52</v>
      </c>
      <c r="D116" s="225"/>
      <c r="E116" s="225"/>
      <c r="F116" s="246" t="s">
        <v>802</v>
      </c>
      <c r="G116" s="225"/>
      <c r="H116" s="225" t="s">
        <v>847</v>
      </c>
      <c r="I116" s="225" t="s">
        <v>837</v>
      </c>
      <c r="J116" s="225"/>
      <c r="K116" s="237"/>
    </row>
    <row r="117" spans="2:11" s="1" customFormat="1" ht="15" customHeight="1">
      <c r="B117" s="248"/>
      <c r="C117" s="225" t="s">
        <v>61</v>
      </c>
      <c r="D117" s="225"/>
      <c r="E117" s="225"/>
      <c r="F117" s="246" t="s">
        <v>802</v>
      </c>
      <c r="G117" s="225"/>
      <c r="H117" s="225" t="s">
        <v>848</v>
      </c>
      <c r="I117" s="225" t="s">
        <v>849</v>
      </c>
      <c r="J117" s="225"/>
      <c r="K117" s="237"/>
    </row>
    <row r="118" spans="2:11" s="1" customFormat="1" ht="15" customHeight="1">
      <c r="B118" s="251"/>
      <c r="C118" s="257"/>
      <c r="D118" s="257"/>
      <c r="E118" s="257"/>
      <c r="F118" s="257"/>
      <c r="G118" s="257"/>
      <c r="H118" s="257"/>
      <c r="I118" s="257"/>
      <c r="J118" s="257"/>
      <c r="K118" s="253"/>
    </row>
    <row r="119" spans="2:11" s="1" customFormat="1" ht="18.75" customHeight="1">
      <c r="B119" s="258"/>
      <c r="C119" s="259"/>
      <c r="D119" s="259"/>
      <c r="E119" s="259"/>
      <c r="F119" s="260"/>
      <c r="G119" s="259"/>
      <c r="H119" s="259"/>
      <c r="I119" s="259"/>
      <c r="J119" s="259"/>
      <c r="K119" s="258"/>
    </row>
    <row r="120" spans="2:11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pans="2:11" s="1" customFormat="1" ht="7.5" customHeight="1">
      <c r="B121" s="261"/>
      <c r="C121" s="262"/>
      <c r="D121" s="262"/>
      <c r="E121" s="262"/>
      <c r="F121" s="262"/>
      <c r="G121" s="262"/>
      <c r="H121" s="262"/>
      <c r="I121" s="262"/>
      <c r="J121" s="262"/>
      <c r="K121" s="263"/>
    </row>
    <row r="122" spans="2:11" s="1" customFormat="1" ht="45" customHeight="1">
      <c r="B122" s="264"/>
      <c r="C122" s="357" t="s">
        <v>850</v>
      </c>
      <c r="D122" s="357"/>
      <c r="E122" s="357"/>
      <c r="F122" s="357"/>
      <c r="G122" s="357"/>
      <c r="H122" s="357"/>
      <c r="I122" s="357"/>
      <c r="J122" s="357"/>
      <c r="K122" s="265"/>
    </row>
    <row r="123" spans="2:11" s="1" customFormat="1" ht="17.25" customHeight="1">
      <c r="B123" s="266"/>
      <c r="C123" s="238" t="s">
        <v>796</v>
      </c>
      <c r="D123" s="238"/>
      <c r="E123" s="238"/>
      <c r="F123" s="238" t="s">
        <v>797</v>
      </c>
      <c r="G123" s="239"/>
      <c r="H123" s="238" t="s">
        <v>58</v>
      </c>
      <c r="I123" s="238" t="s">
        <v>61</v>
      </c>
      <c r="J123" s="238" t="s">
        <v>798</v>
      </c>
      <c r="K123" s="267"/>
    </row>
    <row r="124" spans="2:11" s="1" customFormat="1" ht="17.25" customHeight="1">
      <c r="B124" s="266"/>
      <c r="C124" s="240" t="s">
        <v>799</v>
      </c>
      <c r="D124" s="240"/>
      <c r="E124" s="240"/>
      <c r="F124" s="241" t="s">
        <v>800</v>
      </c>
      <c r="G124" s="242"/>
      <c r="H124" s="240"/>
      <c r="I124" s="240"/>
      <c r="J124" s="240" t="s">
        <v>801</v>
      </c>
      <c r="K124" s="267"/>
    </row>
    <row r="125" spans="2:11" s="1" customFormat="1" ht="5.25" customHeight="1">
      <c r="B125" s="268"/>
      <c r="C125" s="243"/>
      <c r="D125" s="243"/>
      <c r="E125" s="243"/>
      <c r="F125" s="243"/>
      <c r="G125" s="269"/>
      <c r="H125" s="243"/>
      <c r="I125" s="243"/>
      <c r="J125" s="243"/>
      <c r="K125" s="270"/>
    </row>
    <row r="126" spans="2:11" s="1" customFormat="1" ht="15" customHeight="1">
      <c r="B126" s="268"/>
      <c r="C126" s="225" t="s">
        <v>805</v>
      </c>
      <c r="D126" s="245"/>
      <c r="E126" s="245"/>
      <c r="F126" s="246" t="s">
        <v>802</v>
      </c>
      <c r="G126" s="225"/>
      <c r="H126" s="225" t="s">
        <v>842</v>
      </c>
      <c r="I126" s="225" t="s">
        <v>804</v>
      </c>
      <c r="J126" s="225">
        <v>120</v>
      </c>
      <c r="K126" s="271"/>
    </row>
    <row r="127" spans="2:11" s="1" customFormat="1" ht="15" customHeight="1">
      <c r="B127" s="268"/>
      <c r="C127" s="225" t="s">
        <v>851</v>
      </c>
      <c r="D127" s="225"/>
      <c r="E127" s="225"/>
      <c r="F127" s="246" t="s">
        <v>802</v>
      </c>
      <c r="G127" s="225"/>
      <c r="H127" s="225" t="s">
        <v>852</v>
      </c>
      <c r="I127" s="225" t="s">
        <v>804</v>
      </c>
      <c r="J127" s="225" t="s">
        <v>853</v>
      </c>
      <c r="K127" s="271"/>
    </row>
    <row r="128" spans="2:11" s="1" customFormat="1" ht="15" customHeight="1">
      <c r="B128" s="268"/>
      <c r="C128" s="225" t="s">
        <v>92</v>
      </c>
      <c r="D128" s="225"/>
      <c r="E128" s="225"/>
      <c r="F128" s="246" t="s">
        <v>802</v>
      </c>
      <c r="G128" s="225"/>
      <c r="H128" s="225" t="s">
        <v>854</v>
      </c>
      <c r="I128" s="225" t="s">
        <v>804</v>
      </c>
      <c r="J128" s="225" t="s">
        <v>853</v>
      </c>
      <c r="K128" s="271"/>
    </row>
    <row r="129" spans="2:11" s="1" customFormat="1" ht="15" customHeight="1">
      <c r="B129" s="268"/>
      <c r="C129" s="225" t="s">
        <v>813</v>
      </c>
      <c r="D129" s="225"/>
      <c r="E129" s="225"/>
      <c r="F129" s="246" t="s">
        <v>808</v>
      </c>
      <c r="G129" s="225"/>
      <c r="H129" s="225" t="s">
        <v>814</v>
      </c>
      <c r="I129" s="225" t="s">
        <v>804</v>
      </c>
      <c r="J129" s="225">
        <v>15</v>
      </c>
      <c r="K129" s="271"/>
    </row>
    <row r="130" spans="2:11" s="1" customFormat="1" ht="15" customHeight="1">
      <c r="B130" s="268"/>
      <c r="C130" s="249" t="s">
        <v>815</v>
      </c>
      <c r="D130" s="249"/>
      <c r="E130" s="249"/>
      <c r="F130" s="250" t="s">
        <v>808</v>
      </c>
      <c r="G130" s="249"/>
      <c r="H130" s="249" t="s">
        <v>816</v>
      </c>
      <c r="I130" s="249" t="s">
        <v>804</v>
      </c>
      <c r="J130" s="249">
        <v>15</v>
      </c>
      <c r="K130" s="271"/>
    </row>
    <row r="131" spans="2:11" s="1" customFormat="1" ht="15" customHeight="1">
      <c r="B131" s="268"/>
      <c r="C131" s="249" t="s">
        <v>817</v>
      </c>
      <c r="D131" s="249"/>
      <c r="E131" s="249"/>
      <c r="F131" s="250" t="s">
        <v>808</v>
      </c>
      <c r="G131" s="249"/>
      <c r="H131" s="249" t="s">
        <v>818</v>
      </c>
      <c r="I131" s="249" t="s">
        <v>804</v>
      </c>
      <c r="J131" s="249">
        <v>20</v>
      </c>
      <c r="K131" s="271"/>
    </row>
    <row r="132" spans="2:11" s="1" customFormat="1" ht="15" customHeight="1">
      <c r="B132" s="268"/>
      <c r="C132" s="249" t="s">
        <v>819</v>
      </c>
      <c r="D132" s="249"/>
      <c r="E132" s="249"/>
      <c r="F132" s="250" t="s">
        <v>808</v>
      </c>
      <c r="G132" s="249"/>
      <c r="H132" s="249" t="s">
        <v>820</v>
      </c>
      <c r="I132" s="249" t="s">
        <v>804</v>
      </c>
      <c r="J132" s="249">
        <v>20</v>
      </c>
      <c r="K132" s="271"/>
    </row>
    <row r="133" spans="2:11" s="1" customFormat="1" ht="15" customHeight="1">
      <c r="B133" s="268"/>
      <c r="C133" s="225" t="s">
        <v>807</v>
      </c>
      <c r="D133" s="225"/>
      <c r="E133" s="225"/>
      <c r="F133" s="246" t="s">
        <v>808</v>
      </c>
      <c r="G133" s="225"/>
      <c r="H133" s="225" t="s">
        <v>842</v>
      </c>
      <c r="I133" s="225" t="s">
        <v>804</v>
      </c>
      <c r="J133" s="225">
        <v>50</v>
      </c>
      <c r="K133" s="271"/>
    </row>
    <row r="134" spans="2:11" s="1" customFormat="1" ht="15" customHeight="1">
      <c r="B134" s="268"/>
      <c r="C134" s="225" t="s">
        <v>821</v>
      </c>
      <c r="D134" s="225"/>
      <c r="E134" s="225"/>
      <c r="F134" s="246" t="s">
        <v>808</v>
      </c>
      <c r="G134" s="225"/>
      <c r="H134" s="225" t="s">
        <v>842</v>
      </c>
      <c r="I134" s="225" t="s">
        <v>804</v>
      </c>
      <c r="J134" s="225">
        <v>50</v>
      </c>
      <c r="K134" s="271"/>
    </row>
    <row r="135" spans="2:11" s="1" customFormat="1" ht="15" customHeight="1">
      <c r="B135" s="268"/>
      <c r="C135" s="225" t="s">
        <v>827</v>
      </c>
      <c r="D135" s="225"/>
      <c r="E135" s="225"/>
      <c r="F135" s="246" t="s">
        <v>808</v>
      </c>
      <c r="G135" s="225"/>
      <c r="H135" s="225" t="s">
        <v>842</v>
      </c>
      <c r="I135" s="225" t="s">
        <v>804</v>
      </c>
      <c r="J135" s="225">
        <v>50</v>
      </c>
      <c r="K135" s="271"/>
    </row>
    <row r="136" spans="2:11" s="1" customFormat="1" ht="15" customHeight="1">
      <c r="B136" s="268"/>
      <c r="C136" s="225" t="s">
        <v>829</v>
      </c>
      <c r="D136" s="225"/>
      <c r="E136" s="225"/>
      <c r="F136" s="246" t="s">
        <v>808</v>
      </c>
      <c r="G136" s="225"/>
      <c r="H136" s="225" t="s">
        <v>842</v>
      </c>
      <c r="I136" s="225" t="s">
        <v>804</v>
      </c>
      <c r="J136" s="225">
        <v>50</v>
      </c>
      <c r="K136" s="271"/>
    </row>
    <row r="137" spans="2:11" s="1" customFormat="1" ht="15" customHeight="1">
      <c r="B137" s="268"/>
      <c r="C137" s="225" t="s">
        <v>830</v>
      </c>
      <c r="D137" s="225"/>
      <c r="E137" s="225"/>
      <c r="F137" s="246" t="s">
        <v>808</v>
      </c>
      <c r="G137" s="225"/>
      <c r="H137" s="225" t="s">
        <v>855</v>
      </c>
      <c r="I137" s="225" t="s">
        <v>804</v>
      </c>
      <c r="J137" s="225">
        <v>255</v>
      </c>
      <c r="K137" s="271"/>
    </row>
    <row r="138" spans="2:11" s="1" customFormat="1" ht="15" customHeight="1">
      <c r="B138" s="268"/>
      <c r="C138" s="225" t="s">
        <v>832</v>
      </c>
      <c r="D138" s="225"/>
      <c r="E138" s="225"/>
      <c r="F138" s="246" t="s">
        <v>802</v>
      </c>
      <c r="G138" s="225"/>
      <c r="H138" s="225" t="s">
        <v>856</v>
      </c>
      <c r="I138" s="225" t="s">
        <v>834</v>
      </c>
      <c r="J138" s="225"/>
      <c r="K138" s="271"/>
    </row>
    <row r="139" spans="2:11" s="1" customFormat="1" ht="15" customHeight="1">
      <c r="B139" s="268"/>
      <c r="C139" s="225" t="s">
        <v>835</v>
      </c>
      <c r="D139" s="225"/>
      <c r="E139" s="225"/>
      <c r="F139" s="246" t="s">
        <v>802</v>
      </c>
      <c r="G139" s="225"/>
      <c r="H139" s="225" t="s">
        <v>857</v>
      </c>
      <c r="I139" s="225" t="s">
        <v>837</v>
      </c>
      <c r="J139" s="225"/>
      <c r="K139" s="271"/>
    </row>
    <row r="140" spans="2:11" s="1" customFormat="1" ht="15" customHeight="1">
      <c r="B140" s="268"/>
      <c r="C140" s="225" t="s">
        <v>838</v>
      </c>
      <c r="D140" s="225"/>
      <c r="E140" s="225"/>
      <c r="F140" s="246" t="s">
        <v>802</v>
      </c>
      <c r="G140" s="225"/>
      <c r="H140" s="225" t="s">
        <v>838</v>
      </c>
      <c r="I140" s="225" t="s">
        <v>837</v>
      </c>
      <c r="J140" s="225"/>
      <c r="K140" s="271"/>
    </row>
    <row r="141" spans="2:11" s="1" customFormat="1" ht="15" customHeight="1">
      <c r="B141" s="268"/>
      <c r="C141" s="225" t="s">
        <v>42</v>
      </c>
      <c r="D141" s="225"/>
      <c r="E141" s="225"/>
      <c r="F141" s="246" t="s">
        <v>802</v>
      </c>
      <c r="G141" s="225"/>
      <c r="H141" s="225" t="s">
        <v>858</v>
      </c>
      <c r="I141" s="225" t="s">
        <v>837</v>
      </c>
      <c r="J141" s="225"/>
      <c r="K141" s="271"/>
    </row>
    <row r="142" spans="2:11" s="1" customFormat="1" ht="15" customHeight="1">
      <c r="B142" s="268"/>
      <c r="C142" s="225" t="s">
        <v>859</v>
      </c>
      <c r="D142" s="225"/>
      <c r="E142" s="225"/>
      <c r="F142" s="246" t="s">
        <v>802</v>
      </c>
      <c r="G142" s="225"/>
      <c r="H142" s="225" t="s">
        <v>860</v>
      </c>
      <c r="I142" s="225" t="s">
        <v>837</v>
      </c>
      <c r="J142" s="225"/>
      <c r="K142" s="271"/>
    </row>
    <row r="143" spans="2:11" s="1" customFormat="1" ht="15" customHeight="1">
      <c r="B143" s="272"/>
      <c r="C143" s="273"/>
      <c r="D143" s="273"/>
      <c r="E143" s="273"/>
      <c r="F143" s="273"/>
      <c r="G143" s="273"/>
      <c r="H143" s="273"/>
      <c r="I143" s="273"/>
      <c r="J143" s="273"/>
      <c r="K143" s="274"/>
    </row>
    <row r="144" spans="2:11" s="1" customFormat="1" ht="18.75" customHeight="1">
      <c r="B144" s="259"/>
      <c r="C144" s="259"/>
      <c r="D144" s="259"/>
      <c r="E144" s="259"/>
      <c r="F144" s="260"/>
      <c r="G144" s="259"/>
      <c r="H144" s="259"/>
      <c r="I144" s="259"/>
      <c r="J144" s="259"/>
      <c r="K144" s="259"/>
    </row>
    <row r="145" spans="2:11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pans="2:11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pans="2:11" s="1" customFormat="1" ht="45" customHeight="1">
      <c r="B147" s="236"/>
      <c r="C147" s="359" t="s">
        <v>861</v>
      </c>
      <c r="D147" s="359"/>
      <c r="E147" s="359"/>
      <c r="F147" s="359"/>
      <c r="G147" s="359"/>
      <c r="H147" s="359"/>
      <c r="I147" s="359"/>
      <c r="J147" s="359"/>
      <c r="K147" s="237"/>
    </row>
    <row r="148" spans="2:11" s="1" customFormat="1" ht="17.25" customHeight="1">
      <c r="B148" s="236"/>
      <c r="C148" s="238" t="s">
        <v>796</v>
      </c>
      <c r="D148" s="238"/>
      <c r="E148" s="238"/>
      <c r="F148" s="238" t="s">
        <v>797</v>
      </c>
      <c r="G148" s="239"/>
      <c r="H148" s="238" t="s">
        <v>58</v>
      </c>
      <c r="I148" s="238" t="s">
        <v>61</v>
      </c>
      <c r="J148" s="238" t="s">
        <v>798</v>
      </c>
      <c r="K148" s="237"/>
    </row>
    <row r="149" spans="2:11" s="1" customFormat="1" ht="17.25" customHeight="1">
      <c r="B149" s="236"/>
      <c r="C149" s="240" t="s">
        <v>799</v>
      </c>
      <c r="D149" s="240"/>
      <c r="E149" s="240"/>
      <c r="F149" s="241" t="s">
        <v>800</v>
      </c>
      <c r="G149" s="242"/>
      <c r="H149" s="240"/>
      <c r="I149" s="240"/>
      <c r="J149" s="240" t="s">
        <v>801</v>
      </c>
      <c r="K149" s="237"/>
    </row>
    <row r="150" spans="2:11" s="1" customFormat="1" ht="5.25" customHeight="1">
      <c r="B150" s="248"/>
      <c r="C150" s="243"/>
      <c r="D150" s="243"/>
      <c r="E150" s="243"/>
      <c r="F150" s="243"/>
      <c r="G150" s="244"/>
      <c r="H150" s="243"/>
      <c r="I150" s="243"/>
      <c r="J150" s="243"/>
      <c r="K150" s="271"/>
    </row>
    <row r="151" spans="2:11" s="1" customFormat="1" ht="15" customHeight="1">
      <c r="B151" s="248"/>
      <c r="C151" s="275" t="s">
        <v>805</v>
      </c>
      <c r="D151" s="225"/>
      <c r="E151" s="225"/>
      <c r="F151" s="276" t="s">
        <v>802</v>
      </c>
      <c r="G151" s="225"/>
      <c r="H151" s="275" t="s">
        <v>842</v>
      </c>
      <c r="I151" s="275" t="s">
        <v>804</v>
      </c>
      <c r="J151" s="275">
        <v>120</v>
      </c>
      <c r="K151" s="271"/>
    </row>
    <row r="152" spans="2:11" s="1" customFormat="1" ht="15" customHeight="1">
      <c r="B152" s="248"/>
      <c r="C152" s="275" t="s">
        <v>851</v>
      </c>
      <c r="D152" s="225"/>
      <c r="E152" s="225"/>
      <c r="F152" s="276" t="s">
        <v>802</v>
      </c>
      <c r="G152" s="225"/>
      <c r="H152" s="275" t="s">
        <v>862</v>
      </c>
      <c r="I152" s="275" t="s">
        <v>804</v>
      </c>
      <c r="J152" s="275" t="s">
        <v>853</v>
      </c>
      <c r="K152" s="271"/>
    </row>
    <row r="153" spans="2:11" s="1" customFormat="1" ht="15" customHeight="1">
      <c r="B153" s="248"/>
      <c r="C153" s="275" t="s">
        <v>92</v>
      </c>
      <c r="D153" s="225"/>
      <c r="E153" s="225"/>
      <c r="F153" s="276" t="s">
        <v>802</v>
      </c>
      <c r="G153" s="225"/>
      <c r="H153" s="275" t="s">
        <v>863</v>
      </c>
      <c r="I153" s="275" t="s">
        <v>804</v>
      </c>
      <c r="J153" s="275" t="s">
        <v>853</v>
      </c>
      <c r="K153" s="271"/>
    </row>
    <row r="154" spans="2:11" s="1" customFormat="1" ht="15" customHeight="1">
      <c r="B154" s="248"/>
      <c r="C154" s="275" t="s">
        <v>807</v>
      </c>
      <c r="D154" s="225"/>
      <c r="E154" s="225"/>
      <c r="F154" s="276" t="s">
        <v>808</v>
      </c>
      <c r="G154" s="225"/>
      <c r="H154" s="275" t="s">
        <v>842</v>
      </c>
      <c r="I154" s="275" t="s">
        <v>804</v>
      </c>
      <c r="J154" s="275">
        <v>50</v>
      </c>
      <c r="K154" s="271"/>
    </row>
    <row r="155" spans="2:11" s="1" customFormat="1" ht="15" customHeight="1">
      <c r="B155" s="248"/>
      <c r="C155" s="275" t="s">
        <v>810</v>
      </c>
      <c r="D155" s="225"/>
      <c r="E155" s="225"/>
      <c r="F155" s="276" t="s">
        <v>802</v>
      </c>
      <c r="G155" s="225"/>
      <c r="H155" s="275" t="s">
        <v>842</v>
      </c>
      <c r="I155" s="275" t="s">
        <v>812</v>
      </c>
      <c r="J155" s="275"/>
      <c r="K155" s="271"/>
    </row>
    <row r="156" spans="2:11" s="1" customFormat="1" ht="15" customHeight="1">
      <c r="B156" s="248"/>
      <c r="C156" s="275" t="s">
        <v>821</v>
      </c>
      <c r="D156" s="225"/>
      <c r="E156" s="225"/>
      <c r="F156" s="276" t="s">
        <v>808</v>
      </c>
      <c r="G156" s="225"/>
      <c r="H156" s="275" t="s">
        <v>842</v>
      </c>
      <c r="I156" s="275" t="s">
        <v>804</v>
      </c>
      <c r="J156" s="275">
        <v>50</v>
      </c>
      <c r="K156" s="271"/>
    </row>
    <row r="157" spans="2:11" s="1" customFormat="1" ht="15" customHeight="1">
      <c r="B157" s="248"/>
      <c r="C157" s="275" t="s">
        <v>829</v>
      </c>
      <c r="D157" s="225"/>
      <c r="E157" s="225"/>
      <c r="F157" s="276" t="s">
        <v>808</v>
      </c>
      <c r="G157" s="225"/>
      <c r="H157" s="275" t="s">
        <v>842</v>
      </c>
      <c r="I157" s="275" t="s">
        <v>804</v>
      </c>
      <c r="J157" s="275">
        <v>50</v>
      </c>
      <c r="K157" s="271"/>
    </row>
    <row r="158" spans="2:11" s="1" customFormat="1" ht="15" customHeight="1">
      <c r="B158" s="248"/>
      <c r="C158" s="275" t="s">
        <v>827</v>
      </c>
      <c r="D158" s="225"/>
      <c r="E158" s="225"/>
      <c r="F158" s="276" t="s">
        <v>808</v>
      </c>
      <c r="G158" s="225"/>
      <c r="H158" s="275" t="s">
        <v>842</v>
      </c>
      <c r="I158" s="275" t="s">
        <v>804</v>
      </c>
      <c r="J158" s="275">
        <v>50</v>
      </c>
      <c r="K158" s="271"/>
    </row>
    <row r="159" spans="2:11" s="1" customFormat="1" ht="15" customHeight="1">
      <c r="B159" s="248"/>
      <c r="C159" s="275" t="s">
        <v>111</v>
      </c>
      <c r="D159" s="225"/>
      <c r="E159" s="225"/>
      <c r="F159" s="276" t="s">
        <v>802</v>
      </c>
      <c r="G159" s="225"/>
      <c r="H159" s="275" t="s">
        <v>864</v>
      </c>
      <c r="I159" s="275" t="s">
        <v>804</v>
      </c>
      <c r="J159" s="275" t="s">
        <v>865</v>
      </c>
      <c r="K159" s="271"/>
    </row>
    <row r="160" spans="2:11" s="1" customFormat="1" ht="15" customHeight="1">
      <c r="B160" s="248"/>
      <c r="C160" s="275" t="s">
        <v>866</v>
      </c>
      <c r="D160" s="225"/>
      <c r="E160" s="225"/>
      <c r="F160" s="276" t="s">
        <v>802</v>
      </c>
      <c r="G160" s="225"/>
      <c r="H160" s="275" t="s">
        <v>867</v>
      </c>
      <c r="I160" s="275" t="s">
        <v>837</v>
      </c>
      <c r="J160" s="275"/>
      <c r="K160" s="271"/>
    </row>
    <row r="161" spans="2:11" s="1" customFormat="1" ht="15" customHeight="1">
      <c r="B161" s="277"/>
      <c r="C161" s="278"/>
      <c r="D161" s="278"/>
      <c r="E161" s="278"/>
      <c r="F161" s="278"/>
      <c r="G161" s="278"/>
      <c r="H161" s="278"/>
      <c r="I161" s="278"/>
      <c r="J161" s="278"/>
      <c r="K161" s="279"/>
    </row>
    <row r="162" spans="2:11" s="1" customFormat="1" ht="18.75" customHeight="1">
      <c r="B162" s="259"/>
      <c r="C162" s="269"/>
      <c r="D162" s="269"/>
      <c r="E162" s="269"/>
      <c r="F162" s="280"/>
      <c r="G162" s="269"/>
      <c r="H162" s="269"/>
      <c r="I162" s="269"/>
      <c r="J162" s="269"/>
      <c r="K162" s="259"/>
    </row>
    <row r="163" spans="2:11" s="1" customFormat="1" ht="18.75" customHeight="1">
      <c r="B163" s="259"/>
      <c r="C163" s="269"/>
      <c r="D163" s="269"/>
      <c r="E163" s="269"/>
      <c r="F163" s="280"/>
      <c r="G163" s="269"/>
      <c r="H163" s="269"/>
      <c r="I163" s="269"/>
      <c r="J163" s="269"/>
      <c r="K163" s="259"/>
    </row>
    <row r="164" spans="2:11" s="1" customFormat="1" ht="18.75" customHeight="1">
      <c r="B164" s="259"/>
      <c r="C164" s="269"/>
      <c r="D164" s="269"/>
      <c r="E164" s="269"/>
      <c r="F164" s="280"/>
      <c r="G164" s="269"/>
      <c r="H164" s="269"/>
      <c r="I164" s="269"/>
      <c r="J164" s="269"/>
      <c r="K164" s="259"/>
    </row>
    <row r="165" spans="2:11" s="1" customFormat="1" ht="18.75" customHeight="1">
      <c r="B165" s="259"/>
      <c r="C165" s="269"/>
      <c r="D165" s="269"/>
      <c r="E165" s="269"/>
      <c r="F165" s="280"/>
      <c r="G165" s="269"/>
      <c r="H165" s="269"/>
      <c r="I165" s="269"/>
      <c r="J165" s="269"/>
      <c r="K165" s="259"/>
    </row>
    <row r="166" spans="2:11" s="1" customFormat="1" ht="18.75" customHeight="1">
      <c r="B166" s="259"/>
      <c r="C166" s="269"/>
      <c r="D166" s="269"/>
      <c r="E166" s="269"/>
      <c r="F166" s="280"/>
      <c r="G166" s="269"/>
      <c r="H166" s="269"/>
      <c r="I166" s="269"/>
      <c r="J166" s="269"/>
      <c r="K166" s="259"/>
    </row>
    <row r="167" spans="2:11" s="1" customFormat="1" ht="18.75" customHeight="1">
      <c r="B167" s="259"/>
      <c r="C167" s="269"/>
      <c r="D167" s="269"/>
      <c r="E167" s="269"/>
      <c r="F167" s="280"/>
      <c r="G167" s="269"/>
      <c r="H167" s="269"/>
      <c r="I167" s="269"/>
      <c r="J167" s="269"/>
      <c r="K167" s="259"/>
    </row>
    <row r="168" spans="2:11" s="1" customFormat="1" ht="18.75" customHeight="1">
      <c r="B168" s="259"/>
      <c r="C168" s="269"/>
      <c r="D168" s="269"/>
      <c r="E168" s="269"/>
      <c r="F168" s="280"/>
      <c r="G168" s="269"/>
      <c r="H168" s="269"/>
      <c r="I168" s="269"/>
      <c r="J168" s="269"/>
      <c r="K168" s="259"/>
    </row>
    <row r="169" spans="2:11" s="1" customFormat="1" ht="18.75" customHeight="1">
      <c r="B169" s="232"/>
      <c r="C169" s="232"/>
      <c r="D169" s="232"/>
      <c r="E169" s="232"/>
      <c r="F169" s="232"/>
      <c r="G169" s="232"/>
      <c r="H169" s="232"/>
      <c r="I169" s="232"/>
      <c r="J169" s="232"/>
      <c r="K169" s="232"/>
    </row>
    <row r="170" spans="2:11" s="1" customFormat="1" ht="7.5" customHeight="1">
      <c r="B170" s="214"/>
      <c r="C170" s="215"/>
      <c r="D170" s="215"/>
      <c r="E170" s="215"/>
      <c r="F170" s="215"/>
      <c r="G170" s="215"/>
      <c r="H170" s="215"/>
      <c r="I170" s="215"/>
      <c r="J170" s="215"/>
      <c r="K170" s="216"/>
    </row>
    <row r="171" spans="2:11" s="1" customFormat="1" ht="45" customHeight="1">
      <c r="B171" s="217"/>
      <c r="C171" s="357" t="s">
        <v>868</v>
      </c>
      <c r="D171" s="357"/>
      <c r="E171" s="357"/>
      <c r="F171" s="357"/>
      <c r="G171" s="357"/>
      <c r="H171" s="357"/>
      <c r="I171" s="357"/>
      <c r="J171" s="357"/>
      <c r="K171" s="218"/>
    </row>
    <row r="172" spans="2:11" s="1" customFormat="1" ht="17.25" customHeight="1">
      <c r="B172" s="217"/>
      <c r="C172" s="238" t="s">
        <v>796</v>
      </c>
      <c r="D172" s="238"/>
      <c r="E172" s="238"/>
      <c r="F172" s="238" t="s">
        <v>797</v>
      </c>
      <c r="G172" s="281"/>
      <c r="H172" s="282" t="s">
        <v>58</v>
      </c>
      <c r="I172" s="282" t="s">
        <v>61</v>
      </c>
      <c r="J172" s="238" t="s">
        <v>798</v>
      </c>
      <c r="K172" s="218"/>
    </row>
    <row r="173" spans="2:11" s="1" customFormat="1" ht="17.25" customHeight="1">
      <c r="B173" s="219"/>
      <c r="C173" s="240" t="s">
        <v>799</v>
      </c>
      <c r="D173" s="240"/>
      <c r="E173" s="240"/>
      <c r="F173" s="241" t="s">
        <v>800</v>
      </c>
      <c r="G173" s="283"/>
      <c r="H173" s="284"/>
      <c r="I173" s="284"/>
      <c r="J173" s="240" t="s">
        <v>801</v>
      </c>
      <c r="K173" s="220"/>
    </row>
    <row r="174" spans="2:11" s="1" customFormat="1" ht="5.25" customHeight="1">
      <c r="B174" s="248"/>
      <c r="C174" s="243"/>
      <c r="D174" s="243"/>
      <c r="E174" s="243"/>
      <c r="F174" s="243"/>
      <c r="G174" s="244"/>
      <c r="H174" s="243"/>
      <c r="I174" s="243"/>
      <c r="J174" s="243"/>
      <c r="K174" s="271"/>
    </row>
    <row r="175" spans="2:11" s="1" customFormat="1" ht="15" customHeight="1">
      <c r="B175" s="248"/>
      <c r="C175" s="225" t="s">
        <v>805</v>
      </c>
      <c r="D175" s="225"/>
      <c r="E175" s="225"/>
      <c r="F175" s="246" t="s">
        <v>802</v>
      </c>
      <c r="G175" s="225"/>
      <c r="H175" s="225" t="s">
        <v>842</v>
      </c>
      <c r="I175" s="225" t="s">
        <v>804</v>
      </c>
      <c r="J175" s="225">
        <v>120</v>
      </c>
      <c r="K175" s="271"/>
    </row>
    <row r="176" spans="2:11" s="1" customFormat="1" ht="15" customHeight="1">
      <c r="B176" s="248"/>
      <c r="C176" s="225" t="s">
        <v>851</v>
      </c>
      <c r="D176" s="225"/>
      <c r="E176" s="225"/>
      <c r="F176" s="246" t="s">
        <v>802</v>
      </c>
      <c r="G176" s="225"/>
      <c r="H176" s="225" t="s">
        <v>852</v>
      </c>
      <c r="I176" s="225" t="s">
        <v>804</v>
      </c>
      <c r="J176" s="225" t="s">
        <v>853</v>
      </c>
      <c r="K176" s="271"/>
    </row>
    <row r="177" spans="2:11" s="1" customFormat="1" ht="15" customHeight="1">
      <c r="B177" s="248"/>
      <c r="C177" s="225" t="s">
        <v>92</v>
      </c>
      <c r="D177" s="225"/>
      <c r="E177" s="225"/>
      <c r="F177" s="246" t="s">
        <v>802</v>
      </c>
      <c r="G177" s="225"/>
      <c r="H177" s="225" t="s">
        <v>869</v>
      </c>
      <c r="I177" s="225" t="s">
        <v>804</v>
      </c>
      <c r="J177" s="225" t="s">
        <v>853</v>
      </c>
      <c r="K177" s="271"/>
    </row>
    <row r="178" spans="2:11" s="1" customFormat="1" ht="15" customHeight="1">
      <c r="B178" s="248"/>
      <c r="C178" s="225" t="s">
        <v>807</v>
      </c>
      <c r="D178" s="225"/>
      <c r="E178" s="225"/>
      <c r="F178" s="246" t="s">
        <v>808</v>
      </c>
      <c r="G178" s="225"/>
      <c r="H178" s="225" t="s">
        <v>869</v>
      </c>
      <c r="I178" s="225" t="s">
        <v>804</v>
      </c>
      <c r="J178" s="225">
        <v>50</v>
      </c>
      <c r="K178" s="271"/>
    </row>
    <row r="179" spans="2:11" s="1" customFormat="1" ht="15" customHeight="1">
      <c r="B179" s="248"/>
      <c r="C179" s="225" t="s">
        <v>810</v>
      </c>
      <c r="D179" s="225"/>
      <c r="E179" s="225"/>
      <c r="F179" s="246" t="s">
        <v>802</v>
      </c>
      <c r="G179" s="225"/>
      <c r="H179" s="225" t="s">
        <v>869</v>
      </c>
      <c r="I179" s="225" t="s">
        <v>812</v>
      </c>
      <c r="J179" s="225"/>
      <c r="K179" s="271"/>
    </row>
    <row r="180" spans="2:11" s="1" customFormat="1" ht="15" customHeight="1">
      <c r="B180" s="248"/>
      <c r="C180" s="225" t="s">
        <v>821</v>
      </c>
      <c r="D180" s="225"/>
      <c r="E180" s="225"/>
      <c r="F180" s="246" t="s">
        <v>808</v>
      </c>
      <c r="G180" s="225"/>
      <c r="H180" s="225" t="s">
        <v>869</v>
      </c>
      <c r="I180" s="225" t="s">
        <v>804</v>
      </c>
      <c r="J180" s="225">
        <v>50</v>
      </c>
      <c r="K180" s="271"/>
    </row>
    <row r="181" spans="2:11" s="1" customFormat="1" ht="15" customHeight="1">
      <c r="B181" s="248"/>
      <c r="C181" s="225" t="s">
        <v>829</v>
      </c>
      <c r="D181" s="225"/>
      <c r="E181" s="225"/>
      <c r="F181" s="246" t="s">
        <v>808</v>
      </c>
      <c r="G181" s="225"/>
      <c r="H181" s="225" t="s">
        <v>869</v>
      </c>
      <c r="I181" s="225" t="s">
        <v>804</v>
      </c>
      <c r="J181" s="225">
        <v>50</v>
      </c>
      <c r="K181" s="271"/>
    </row>
    <row r="182" spans="2:11" s="1" customFormat="1" ht="15" customHeight="1">
      <c r="B182" s="248"/>
      <c r="C182" s="225" t="s">
        <v>827</v>
      </c>
      <c r="D182" s="225"/>
      <c r="E182" s="225"/>
      <c r="F182" s="246" t="s">
        <v>808</v>
      </c>
      <c r="G182" s="225"/>
      <c r="H182" s="225" t="s">
        <v>869</v>
      </c>
      <c r="I182" s="225" t="s">
        <v>804</v>
      </c>
      <c r="J182" s="225">
        <v>50</v>
      </c>
      <c r="K182" s="271"/>
    </row>
    <row r="183" spans="2:11" s="1" customFormat="1" ht="15" customHeight="1">
      <c r="B183" s="248"/>
      <c r="C183" s="225" t="s">
        <v>116</v>
      </c>
      <c r="D183" s="225"/>
      <c r="E183" s="225"/>
      <c r="F183" s="246" t="s">
        <v>802</v>
      </c>
      <c r="G183" s="225"/>
      <c r="H183" s="225" t="s">
        <v>870</v>
      </c>
      <c r="I183" s="225" t="s">
        <v>871</v>
      </c>
      <c r="J183" s="225"/>
      <c r="K183" s="271"/>
    </row>
    <row r="184" spans="2:11" s="1" customFormat="1" ht="15" customHeight="1">
      <c r="B184" s="248"/>
      <c r="C184" s="225" t="s">
        <v>61</v>
      </c>
      <c r="D184" s="225"/>
      <c r="E184" s="225"/>
      <c r="F184" s="246" t="s">
        <v>802</v>
      </c>
      <c r="G184" s="225"/>
      <c r="H184" s="225" t="s">
        <v>872</v>
      </c>
      <c r="I184" s="225" t="s">
        <v>873</v>
      </c>
      <c r="J184" s="225">
        <v>1</v>
      </c>
      <c r="K184" s="271"/>
    </row>
    <row r="185" spans="2:11" s="1" customFormat="1" ht="15" customHeight="1">
      <c r="B185" s="248"/>
      <c r="C185" s="225" t="s">
        <v>57</v>
      </c>
      <c r="D185" s="225"/>
      <c r="E185" s="225"/>
      <c r="F185" s="246" t="s">
        <v>802</v>
      </c>
      <c r="G185" s="225"/>
      <c r="H185" s="225" t="s">
        <v>874</v>
      </c>
      <c r="I185" s="225" t="s">
        <v>804</v>
      </c>
      <c r="J185" s="225">
        <v>20</v>
      </c>
      <c r="K185" s="271"/>
    </row>
    <row r="186" spans="2:11" s="1" customFormat="1" ht="15" customHeight="1">
      <c r="B186" s="248"/>
      <c r="C186" s="225" t="s">
        <v>58</v>
      </c>
      <c r="D186" s="225"/>
      <c r="E186" s="225"/>
      <c r="F186" s="246" t="s">
        <v>802</v>
      </c>
      <c r="G186" s="225"/>
      <c r="H186" s="225" t="s">
        <v>875</v>
      </c>
      <c r="I186" s="225" t="s">
        <v>804</v>
      </c>
      <c r="J186" s="225">
        <v>255</v>
      </c>
      <c r="K186" s="271"/>
    </row>
    <row r="187" spans="2:11" s="1" customFormat="1" ht="15" customHeight="1">
      <c r="B187" s="248"/>
      <c r="C187" s="225" t="s">
        <v>117</v>
      </c>
      <c r="D187" s="225"/>
      <c r="E187" s="225"/>
      <c r="F187" s="246" t="s">
        <v>802</v>
      </c>
      <c r="G187" s="225"/>
      <c r="H187" s="225" t="s">
        <v>766</v>
      </c>
      <c r="I187" s="225" t="s">
        <v>804</v>
      </c>
      <c r="J187" s="225">
        <v>10</v>
      </c>
      <c r="K187" s="271"/>
    </row>
    <row r="188" spans="2:11" s="1" customFormat="1" ht="15" customHeight="1">
      <c r="B188" s="248"/>
      <c r="C188" s="225" t="s">
        <v>118</v>
      </c>
      <c r="D188" s="225"/>
      <c r="E188" s="225"/>
      <c r="F188" s="246" t="s">
        <v>802</v>
      </c>
      <c r="G188" s="225"/>
      <c r="H188" s="225" t="s">
        <v>876</v>
      </c>
      <c r="I188" s="225" t="s">
        <v>837</v>
      </c>
      <c r="J188" s="225"/>
      <c r="K188" s="271"/>
    </row>
    <row r="189" spans="2:11" s="1" customFormat="1" ht="15" customHeight="1">
      <c r="B189" s="248"/>
      <c r="C189" s="225" t="s">
        <v>877</v>
      </c>
      <c r="D189" s="225"/>
      <c r="E189" s="225"/>
      <c r="F189" s="246" t="s">
        <v>802</v>
      </c>
      <c r="G189" s="225"/>
      <c r="H189" s="225" t="s">
        <v>878</v>
      </c>
      <c r="I189" s="225" t="s">
        <v>837</v>
      </c>
      <c r="J189" s="225"/>
      <c r="K189" s="271"/>
    </row>
    <row r="190" spans="2:11" s="1" customFormat="1" ht="15" customHeight="1">
      <c r="B190" s="248"/>
      <c r="C190" s="225" t="s">
        <v>866</v>
      </c>
      <c r="D190" s="225"/>
      <c r="E190" s="225"/>
      <c r="F190" s="246" t="s">
        <v>802</v>
      </c>
      <c r="G190" s="225"/>
      <c r="H190" s="225" t="s">
        <v>879</v>
      </c>
      <c r="I190" s="225" t="s">
        <v>837</v>
      </c>
      <c r="J190" s="225"/>
      <c r="K190" s="271"/>
    </row>
    <row r="191" spans="2:11" s="1" customFormat="1" ht="15" customHeight="1">
      <c r="B191" s="248"/>
      <c r="C191" s="225" t="s">
        <v>120</v>
      </c>
      <c r="D191" s="225"/>
      <c r="E191" s="225"/>
      <c r="F191" s="246" t="s">
        <v>808</v>
      </c>
      <c r="G191" s="225"/>
      <c r="H191" s="225" t="s">
        <v>880</v>
      </c>
      <c r="I191" s="225" t="s">
        <v>804</v>
      </c>
      <c r="J191" s="225">
        <v>50</v>
      </c>
      <c r="K191" s="271"/>
    </row>
    <row r="192" spans="2:11" s="1" customFormat="1" ht="15" customHeight="1">
      <c r="B192" s="248"/>
      <c r="C192" s="225" t="s">
        <v>881</v>
      </c>
      <c r="D192" s="225"/>
      <c r="E192" s="225"/>
      <c r="F192" s="246" t="s">
        <v>808</v>
      </c>
      <c r="G192" s="225"/>
      <c r="H192" s="225" t="s">
        <v>882</v>
      </c>
      <c r="I192" s="225" t="s">
        <v>883</v>
      </c>
      <c r="J192" s="225"/>
      <c r="K192" s="271"/>
    </row>
    <row r="193" spans="2:11" s="1" customFormat="1" ht="15" customHeight="1">
      <c r="B193" s="248"/>
      <c r="C193" s="225" t="s">
        <v>884</v>
      </c>
      <c r="D193" s="225"/>
      <c r="E193" s="225"/>
      <c r="F193" s="246" t="s">
        <v>808</v>
      </c>
      <c r="G193" s="225"/>
      <c r="H193" s="225" t="s">
        <v>885</v>
      </c>
      <c r="I193" s="225" t="s">
        <v>883</v>
      </c>
      <c r="J193" s="225"/>
      <c r="K193" s="271"/>
    </row>
    <row r="194" spans="2:11" s="1" customFormat="1" ht="15" customHeight="1">
      <c r="B194" s="248"/>
      <c r="C194" s="225" t="s">
        <v>886</v>
      </c>
      <c r="D194" s="225"/>
      <c r="E194" s="225"/>
      <c r="F194" s="246" t="s">
        <v>808</v>
      </c>
      <c r="G194" s="225"/>
      <c r="H194" s="225" t="s">
        <v>887</v>
      </c>
      <c r="I194" s="225" t="s">
        <v>883</v>
      </c>
      <c r="J194" s="225"/>
      <c r="K194" s="271"/>
    </row>
    <row r="195" spans="2:11" s="1" customFormat="1" ht="15" customHeight="1">
      <c r="B195" s="248"/>
      <c r="C195" s="285" t="s">
        <v>888</v>
      </c>
      <c r="D195" s="225"/>
      <c r="E195" s="225"/>
      <c r="F195" s="246" t="s">
        <v>808</v>
      </c>
      <c r="G195" s="225"/>
      <c r="H195" s="225" t="s">
        <v>889</v>
      </c>
      <c r="I195" s="225" t="s">
        <v>890</v>
      </c>
      <c r="J195" s="286" t="s">
        <v>891</v>
      </c>
      <c r="K195" s="271"/>
    </row>
    <row r="196" spans="2:11" s="14" customFormat="1" ht="15" customHeight="1">
      <c r="B196" s="287"/>
      <c r="C196" s="288" t="s">
        <v>892</v>
      </c>
      <c r="D196" s="289"/>
      <c r="E196" s="289"/>
      <c r="F196" s="290" t="s">
        <v>808</v>
      </c>
      <c r="G196" s="289"/>
      <c r="H196" s="289" t="s">
        <v>893</v>
      </c>
      <c r="I196" s="289" t="s">
        <v>890</v>
      </c>
      <c r="J196" s="291" t="s">
        <v>891</v>
      </c>
      <c r="K196" s="292"/>
    </row>
    <row r="197" spans="2:11" s="1" customFormat="1" ht="15" customHeight="1">
      <c r="B197" s="248"/>
      <c r="C197" s="285" t="s">
        <v>46</v>
      </c>
      <c r="D197" s="225"/>
      <c r="E197" s="225"/>
      <c r="F197" s="246" t="s">
        <v>802</v>
      </c>
      <c r="G197" s="225"/>
      <c r="H197" s="222" t="s">
        <v>894</v>
      </c>
      <c r="I197" s="225" t="s">
        <v>895</v>
      </c>
      <c r="J197" s="225"/>
      <c r="K197" s="271"/>
    </row>
    <row r="198" spans="2:11" s="1" customFormat="1" ht="15" customHeight="1">
      <c r="B198" s="248"/>
      <c r="C198" s="285" t="s">
        <v>896</v>
      </c>
      <c r="D198" s="225"/>
      <c r="E198" s="225"/>
      <c r="F198" s="246" t="s">
        <v>802</v>
      </c>
      <c r="G198" s="225"/>
      <c r="H198" s="225" t="s">
        <v>897</v>
      </c>
      <c r="I198" s="225" t="s">
        <v>837</v>
      </c>
      <c r="J198" s="225"/>
      <c r="K198" s="271"/>
    </row>
    <row r="199" spans="2:11" s="1" customFormat="1" ht="15" customHeight="1">
      <c r="B199" s="248"/>
      <c r="C199" s="285" t="s">
        <v>898</v>
      </c>
      <c r="D199" s="225"/>
      <c r="E199" s="225"/>
      <c r="F199" s="246" t="s">
        <v>802</v>
      </c>
      <c r="G199" s="225"/>
      <c r="H199" s="225" t="s">
        <v>899</v>
      </c>
      <c r="I199" s="225" t="s">
        <v>837</v>
      </c>
      <c r="J199" s="225"/>
      <c r="K199" s="271"/>
    </row>
    <row r="200" spans="2:11" s="1" customFormat="1" ht="15" customHeight="1">
      <c r="B200" s="248"/>
      <c r="C200" s="285" t="s">
        <v>900</v>
      </c>
      <c r="D200" s="225"/>
      <c r="E200" s="225"/>
      <c r="F200" s="246" t="s">
        <v>808</v>
      </c>
      <c r="G200" s="225"/>
      <c r="H200" s="225" t="s">
        <v>901</v>
      </c>
      <c r="I200" s="225" t="s">
        <v>837</v>
      </c>
      <c r="J200" s="225"/>
      <c r="K200" s="271"/>
    </row>
    <row r="201" spans="2:11" s="1" customFormat="1" ht="15" customHeight="1">
      <c r="B201" s="277"/>
      <c r="C201" s="293"/>
      <c r="D201" s="278"/>
      <c r="E201" s="278"/>
      <c r="F201" s="278"/>
      <c r="G201" s="278"/>
      <c r="H201" s="278"/>
      <c r="I201" s="278"/>
      <c r="J201" s="278"/>
      <c r="K201" s="279"/>
    </row>
    <row r="202" spans="2:11" s="1" customFormat="1" ht="18.75" customHeight="1">
      <c r="B202" s="259"/>
      <c r="C202" s="269"/>
      <c r="D202" s="269"/>
      <c r="E202" s="269"/>
      <c r="F202" s="280"/>
      <c r="G202" s="269"/>
      <c r="H202" s="269"/>
      <c r="I202" s="269"/>
      <c r="J202" s="269"/>
      <c r="K202" s="259"/>
    </row>
    <row r="203" spans="2:11" s="1" customFormat="1" ht="18.75" customHeight="1">
      <c r="B203" s="232"/>
      <c r="C203" s="232"/>
      <c r="D203" s="232"/>
      <c r="E203" s="232"/>
      <c r="F203" s="232"/>
      <c r="G203" s="232"/>
      <c r="H203" s="232"/>
      <c r="I203" s="232"/>
      <c r="J203" s="232"/>
      <c r="K203" s="232"/>
    </row>
    <row r="204" spans="2:11" s="1" customFormat="1" ht="12">
      <c r="B204" s="214"/>
      <c r="C204" s="215"/>
      <c r="D204" s="215"/>
      <c r="E204" s="215"/>
      <c r="F204" s="215"/>
      <c r="G204" s="215"/>
      <c r="H204" s="215"/>
      <c r="I204" s="215"/>
      <c r="J204" s="215"/>
      <c r="K204" s="216"/>
    </row>
    <row r="205" spans="2:11" s="1" customFormat="1" ht="21" customHeight="1">
      <c r="B205" s="217"/>
      <c r="C205" s="357" t="s">
        <v>902</v>
      </c>
      <c r="D205" s="357"/>
      <c r="E205" s="357"/>
      <c r="F205" s="357"/>
      <c r="G205" s="357"/>
      <c r="H205" s="357"/>
      <c r="I205" s="357"/>
      <c r="J205" s="357"/>
      <c r="K205" s="218"/>
    </row>
    <row r="206" spans="2:11" s="1" customFormat="1" ht="25.5" customHeight="1">
      <c r="B206" s="217"/>
      <c r="C206" s="294" t="s">
        <v>903</v>
      </c>
      <c r="D206" s="294"/>
      <c r="E206" s="294"/>
      <c r="F206" s="294" t="s">
        <v>904</v>
      </c>
      <c r="G206" s="295"/>
      <c r="H206" s="360" t="s">
        <v>905</v>
      </c>
      <c r="I206" s="360"/>
      <c r="J206" s="360"/>
      <c r="K206" s="218"/>
    </row>
    <row r="207" spans="2:11" s="1" customFormat="1" ht="5.25" customHeight="1">
      <c r="B207" s="248"/>
      <c r="C207" s="243"/>
      <c r="D207" s="243"/>
      <c r="E207" s="243"/>
      <c r="F207" s="243"/>
      <c r="G207" s="269"/>
      <c r="H207" s="243"/>
      <c r="I207" s="243"/>
      <c r="J207" s="243"/>
      <c r="K207" s="271"/>
    </row>
    <row r="208" spans="2:11" s="1" customFormat="1" ht="15" customHeight="1">
      <c r="B208" s="248"/>
      <c r="C208" s="225" t="s">
        <v>895</v>
      </c>
      <c r="D208" s="225"/>
      <c r="E208" s="225"/>
      <c r="F208" s="246" t="s">
        <v>47</v>
      </c>
      <c r="G208" s="225"/>
      <c r="H208" s="361" t="s">
        <v>906</v>
      </c>
      <c r="I208" s="361"/>
      <c r="J208" s="361"/>
      <c r="K208" s="271"/>
    </row>
    <row r="209" spans="2:11" s="1" customFormat="1" ht="15" customHeight="1">
      <c r="B209" s="248"/>
      <c r="C209" s="225"/>
      <c r="D209" s="225"/>
      <c r="E209" s="225"/>
      <c r="F209" s="246" t="s">
        <v>48</v>
      </c>
      <c r="G209" s="225"/>
      <c r="H209" s="361" t="s">
        <v>907</v>
      </c>
      <c r="I209" s="361"/>
      <c r="J209" s="361"/>
      <c r="K209" s="271"/>
    </row>
    <row r="210" spans="2:11" s="1" customFormat="1" ht="15" customHeight="1">
      <c r="B210" s="248"/>
      <c r="C210" s="225"/>
      <c r="D210" s="225"/>
      <c r="E210" s="225"/>
      <c r="F210" s="246" t="s">
        <v>51</v>
      </c>
      <c r="G210" s="225"/>
      <c r="H210" s="361" t="s">
        <v>908</v>
      </c>
      <c r="I210" s="361"/>
      <c r="J210" s="361"/>
      <c r="K210" s="271"/>
    </row>
    <row r="211" spans="2:11" s="1" customFormat="1" ht="15" customHeight="1">
      <c r="B211" s="248"/>
      <c r="C211" s="225"/>
      <c r="D211" s="225"/>
      <c r="E211" s="225"/>
      <c r="F211" s="246" t="s">
        <v>49</v>
      </c>
      <c r="G211" s="225"/>
      <c r="H211" s="361" t="s">
        <v>909</v>
      </c>
      <c r="I211" s="361"/>
      <c r="J211" s="361"/>
      <c r="K211" s="271"/>
    </row>
    <row r="212" spans="2:11" s="1" customFormat="1" ht="15" customHeight="1">
      <c r="B212" s="248"/>
      <c r="C212" s="225"/>
      <c r="D212" s="225"/>
      <c r="E212" s="225"/>
      <c r="F212" s="246" t="s">
        <v>50</v>
      </c>
      <c r="G212" s="225"/>
      <c r="H212" s="361" t="s">
        <v>910</v>
      </c>
      <c r="I212" s="361"/>
      <c r="J212" s="361"/>
      <c r="K212" s="271"/>
    </row>
    <row r="213" spans="2:11" s="1" customFormat="1" ht="15" customHeight="1">
      <c r="B213" s="248"/>
      <c r="C213" s="225"/>
      <c r="D213" s="225"/>
      <c r="E213" s="225"/>
      <c r="F213" s="246"/>
      <c r="G213" s="225"/>
      <c r="H213" s="225"/>
      <c r="I213" s="225"/>
      <c r="J213" s="225"/>
      <c r="K213" s="271"/>
    </row>
    <row r="214" spans="2:11" s="1" customFormat="1" ht="15" customHeight="1">
      <c r="B214" s="248"/>
      <c r="C214" s="225" t="s">
        <v>849</v>
      </c>
      <c r="D214" s="225"/>
      <c r="E214" s="225"/>
      <c r="F214" s="246" t="s">
        <v>88</v>
      </c>
      <c r="G214" s="225"/>
      <c r="H214" s="361" t="s">
        <v>911</v>
      </c>
      <c r="I214" s="361"/>
      <c r="J214" s="361"/>
      <c r="K214" s="271"/>
    </row>
    <row r="215" spans="2:11" s="1" customFormat="1" ht="15" customHeight="1">
      <c r="B215" s="248"/>
      <c r="C215" s="225"/>
      <c r="D215" s="225"/>
      <c r="E215" s="225"/>
      <c r="F215" s="246" t="s">
        <v>83</v>
      </c>
      <c r="G215" s="225"/>
      <c r="H215" s="361" t="s">
        <v>749</v>
      </c>
      <c r="I215" s="361"/>
      <c r="J215" s="361"/>
      <c r="K215" s="271"/>
    </row>
    <row r="216" spans="2:11" s="1" customFormat="1" ht="15" customHeight="1">
      <c r="B216" s="248"/>
      <c r="C216" s="225"/>
      <c r="D216" s="225"/>
      <c r="E216" s="225"/>
      <c r="F216" s="246" t="s">
        <v>747</v>
      </c>
      <c r="G216" s="225"/>
      <c r="H216" s="361" t="s">
        <v>912</v>
      </c>
      <c r="I216" s="361"/>
      <c r="J216" s="361"/>
      <c r="K216" s="271"/>
    </row>
    <row r="217" spans="2:11" s="1" customFormat="1" ht="15" customHeight="1">
      <c r="B217" s="296"/>
      <c r="C217" s="225"/>
      <c r="D217" s="225"/>
      <c r="E217" s="225"/>
      <c r="F217" s="246" t="s">
        <v>104</v>
      </c>
      <c r="G217" s="285"/>
      <c r="H217" s="362" t="s">
        <v>750</v>
      </c>
      <c r="I217" s="362"/>
      <c r="J217" s="362"/>
      <c r="K217" s="297"/>
    </row>
    <row r="218" spans="2:11" s="1" customFormat="1" ht="15" customHeight="1">
      <c r="B218" s="296"/>
      <c r="C218" s="225"/>
      <c r="D218" s="225"/>
      <c r="E218" s="225"/>
      <c r="F218" s="246" t="s">
        <v>141</v>
      </c>
      <c r="G218" s="285"/>
      <c r="H218" s="362" t="s">
        <v>913</v>
      </c>
      <c r="I218" s="362"/>
      <c r="J218" s="362"/>
      <c r="K218" s="297"/>
    </row>
    <row r="219" spans="2:11" s="1" customFormat="1" ht="15" customHeight="1">
      <c r="B219" s="296"/>
      <c r="C219" s="225"/>
      <c r="D219" s="225"/>
      <c r="E219" s="225"/>
      <c r="F219" s="246"/>
      <c r="G219" s="285"/>
      <c r="H219" s="275"/>
      <c r="I219" s="275"/>
      <c r="J219" s="275"/>
      <c r="K219" s="297"/>
    </row>
    <row r="220" spans="2:11" s="1" customFormat="1" ht="15" customHeight="1">
      <c r="B220" s="296"/>
      <c r="C220" s="225" t="s">
        <v>873</v>
      </c>
      <c r="D220" s="225"/>
      <c r="E220" s="225"/>
      <c r="F220" s="246">
        <v>1</v>
      </c>
      <c r="G220" s="285"/>
      <c r="H220" s="362" t="s">
        <v>914</v>
      </c>
      <c r="I220" s="362"/>
      <c r="J220" s="362"/>
      <c r="K220" s="297"/>
    </row>
    <row r="221" spans="2:11" s="1" customFormat="1" ht="15" customHeight="1">
      <c r="B221" s="296"/>
      <c r="C221" s="225"/>
      <c r="D221" s="225"/>
      <c r="E221" s="225"/>
      <c r="F221" s="246">
        <v>2</v>
      </c>
      <c r="G221" s="285"/>
      <c r="H221" s="362" t="s">
        <v>915</v>
      </c>
      <c r="I221" s="362"/>
      <c r="J221" s="362"/>
      <c r="K221" s="297"/>
    </row>
    <row r="222" spans="2:11" s="1" customFormat="1" ht="15" customHeight="1">
      <c r="B222" s="296"/>
      <c r="C222" s="225"/>
      <c r="D222" s="225"/>
      <c r="E222" s="225"/>
      <c r="F222" s="246">
        <v>3</v>
      </c>
      <c r="G222" s="285"/>
      <c r="H222" s="362" t="s">
        <v>916</v>
      </c>
      <c r="I222" s="362"/>
      <c r="J222" s="362"/>
      <c r="K222" s="297"/>
    </row>
    <row r="223" spans="2:11" s="1" customFormat="1" ht="15" customHeight="1">
      <c r="B223" s="296"/>
      <c r="C223" s="225"/>
      <c r="D223" s="225"/>
      <c r="E223" s="225"/>
      <c r="F223" s="246">
        <v>4</v>
      </c>
      <c r="G223" s="285"/>
      <c r="H223" s="362" t="s">
        <v>917</v>
      </c>
      <c r="I223" s="362"/>
      <c r="J223" s="362"/>
      <c r="K223" s="297"/>
    </row>
    <row r="224" spans="2:11" s="1" customFormat="1" ht="12.75" customHeight="1">
      <c r="B224" s="298"/>
      <c r="C224" s="299"/>
      <c r="D224" s="299"/>
      <c r="E224" s="299"/>
      <c r="F224" s="299"/>
      <c r="G224" s="299"/>
      <c r="H224" s="299"/>
      <c r="I224" s="299"/>
      <c r="J224" s="299"/>
      <c r="K224" s="300"/>
    </row>
  </sheetData>
  <sheetProtection formatCells="0" formatColumns="0" formatRows="0" insertColumns="0" insertRows="0" insertHyperlinks="0" deleteColumns="0" deleteRows="0" sort="0" autoFilter="0" pivotTables="0"/>
  <mergeCells count="77">
    <mergeCell ref="H223:J223"/>
    <mergeCell ref="H211:J211"/>
    <mergeCell ref="H212:J212"/>
    <mergeCell ref="H214:J214"/>
    <mergeCell ref="H215:J215"/>
    <mergeCell ref="H217:J217"/>
    <mergeCell ref="H218:J218"/>
    <mergeCell ref="H220:J220"/>
    <mergeCell ref="H221:J221"/>
    <mergeCell ref="H222:J222"/>
    <mergeCell ref="C205:J205"/>
    <mergeCell ref="H206:J206"/>
    <mergeCell ref="H209:J209"/>
    <mergeCell ref="H210:J210"/>
    <mergeCell ref="H216:J216"/>
    <mergeCell ref="H208:J208"/>
    <mergeCell ref="C75:J75"/>
    <mergeCell ref="C102:J102"/>
    <mergeCell ref="C122:J122"/>
    <mergeCell ref="C147:J147"/>
    <mergeCell ref="C171:J171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14</vt:i4>
      </vt:variant>
    </vt:vector>
  </HeadingPairs>
  <TitlesOfParts>
    <vt:vector size="22" baseType="lpstr">
      <vt:lpstr>Rekapitulace zakázky</vt:lpstr>
      <vt:lpstr>PS01 - Údržba kolejových ...</vt:lpstr>
      <vt:lpstr>PS02-01 - Sborník ÚOŽI</vt:lpstr>
      <vt:lpstr>PS02-02 - ÚRS</vt:lpstr>
      <vt:lpstr>PS03-01 - Sborník ÚOŽI</vt:lpstr>
      <vt:lpstr>PS03-02 - ÚRS</vt:lpstr>
      <vt:lpstr>VON - -</vt:lpstr>
      <vt:lpstr>Pokyny pro vyplnění</vt:lpstr>
      <vt:lpstr>'PS01 - Údržba kolejových ...'!Názvy_tisku</vt:lpstr>
      <vt:lpstr>'PS02-01 - Sborník ÚOŽI'!Názvy_tisku</vt:lpstr>
      <vt:lpstr>'PS02-02 - ÚRS'!Názvy_tisku</vt:lpstr>
      <vt:lpstr>'PS03-01 - Sborník ÚOŽI'!Názvy_tisku</vt:lpstr>
      <vt:lpstr>'PS03-02 - ÚRS'!Názvy_tisku</vt:lpstr>
      <vt:lpstr>'Rekapitulace zakázky'!Názvy_tisku</vt:lpstr>
      <vt:lpstr>'VON - -'!Názvy_tisku</vt:lpstr>
      <vt:lpstr>'PS01 - Údržba kolejových ...'!Oblast_tisku</vt:lpstr>
      <vt:lpstr>'PS02-01 - Sborník ÚOŽI'!Oblast_tisku</vt:lpstr>
      <vt:lpstr>'PS02-02 - ÚRS'!Oblast_tisku</vt:lpstr>
      <vt:lpstr>'PS03-01 - Sborník ÚOŽI'!Oblast_tisku</vt:lpstr>
      <vt:lpstr>'PS03-02 - ÚRS'!Oblast_tisku</vt:lpstr>
      <vt:lpstr>'Rekapitulace zakázky'!Oblast_tisku</vt:lpstr>
      <vt:lpstr>'VON - -'!Oblast_tisku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Kotasková Jana</dc:creator>
  <cp:lastModifiedBy>Duda Vlastimil, Ing.</cp:lastModifiedBy>
  <dcterms:created xsi:type="dcterms:W3CDTF">2024-03-11T12:44:24Z</dcterms:created>
  <dcterms:modified xsi:type="dcterms:W3CDTF">2024-03-31T15:42:49Z</dcterms:modified>
</cp:coreProperties>
</file>